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NRECFP01\WatershedStewardship\sediment\AUTHORITIES\03-DURMM\DURMM v2.6\"/>
    </mc:Choice>
  </mc:AlternateContent>
  <xr:revisionPtr revIDLastSave="0" documentId="13_ncr:1_{4AD60E60-A2A3-4359-B13A-39A755F233E0}" xr6:coauthVersionLast="47" xr6:coauthVersionMax="47" xr10:uidLastSave="{00000000-0000-0000-0000-000000000000}"/>
  <bookViews>
    <workbookView xWindow="28695" yWindow="0" windowWidth="19410" windowHeight="15585" xr2:uid="{00000000-000D-0000-FFFF-FFFF00000000}"/>
  </bookViews>
  <sheets>
    <sheet name="User Guide" sheetId="3" r:id="rId1"/>
    <sheet name="Sheet1" sheetId="1" r:id="rId2"/>
    <sheet name="Sheet2" sheetId="2" r:id="rId3"/>
  </sheets>
  <definedNames>
    <definedName name="_GoBack" localSheetId="0">'User Guide'!$A$16</definedName>
    <definedName name="_xlnm.Print_Area" localSheetId="1">Sheet1!$B$2:$K$39</definedName>
    <definedName name="_xlnm.Print_Area" localSheetId="2">Sheet2!$A$1:$N$23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J29" i="1"/>
  <c r="I29" i="1"/>
  <c r="E3" i="2" l="1"/>
  <c r="E5" i="2" l="1"/>
  <c r="E6" i="2"/>
  <c r="E7" i="2"/>
  <c r="E8" i="2"/>
  <c r="E9" i="2"/>
  <c r="E10" i="2"/>
  <c r="E11" i="2"/>
  <c r="E12" i="2"/>
  <c r="E13" i="2"/>
  <c r="E14" i="2"/>
  <c r="E15" i="2"/>
  <c r="E16" i="2"/>
  <c r="E17" i="2"/>
  <c r="E18" i="2"/>
  <c r="E19" i="2"/>
  <c r="E20" i="2"/>
  <c r="E21" i="2"/>
  <c r="E22" i="2"/>
  <c r="E23" i="2"/>
  <c r="H33" i="2"/>
  <c r="H3" i="2" s="1"/>
  <c r="N3" i="2" s="1"/>
  <c r="G33" i="2"/>
  <c r="G3" i="2" s="1"/>
  <c r="M3" i="2" s="1"/>
  <c r="H6" i="2" l="1"/>
  <c r="N6" i="2" s="1"/>
  <c r="G6" i="2"/>
  <c r="M6" i="2" s="1"/>
  <c r="H5" i="2"/>
  <c r="N5" i="2" s="1"/>
  <c r="G5" i="2"/>
  <c r="M5" i="2" s="1"/>
  <c r="H19" i="2"/>
  <c r="N19" i="2" s="1"/>
  <c r="G19" i="2"/>
  <c r="M19" i="2" s="1"/>
  <c r="H11" i="2"/>
  <c r="N11" i="2" s="1"/>
  <c r="G11" i="2"/>
  <c r="M11" i="2" s="1"/>
  <c r="H14" i="2"/>
  <c r="N14" i="2" s="1"/>
  <c r="G14" i="2"/>
  <c r="M14" i="2" s="1"/>
  <c r="H21" i="2"/>
  <c r="N21" i="2" s="1"/>
  <c r="G21" i="2"/>
  <c r="M21" i="2" s="1"/>
  <c r="G20" i="2"/>
  <c r="M20" i="2" s="1"/>
  <c r="H20" i="2"/>
  <c r="N20" i="2" s="1"/>
  <c r="H18" i="2"/>
  <c r="N18" i="2" s="1"/>
  <c r="G18" i="2"/>
  <c r="M18" i="2" s="1"/>
  <c r="H10" i="2"/>
  <c r="N10" i="2" s="1"/>
  <c r="G10" i="2"/>
  <c r="M10" i="2" s="1"/>
  <c r="G17" i="2"/>
  <c r="M17" i="2" s="1"/>
  <c r="H17" i="2"/>
  <c r="N17" i="2" s="1"/>
  <c r="G9" i="2"/>
  <c r="M9" i="2" s="1"/>
  <c r="H9" i="2"/>
  <c r="N9" i="2" s="1"/>
  <c r="H22" i="2"/>
  <c r="N22" i="2" s="1"/>
  <c r="G22" i="2"/>
  <c r="M22" i="2" s="1"/>
  <c r="H13" i="2"/>
  <c r="N13" i="2" s="1"/>
  <c r="G13" i="2"/>
  <c r="M13" i="2" s="1"/>
  <c r="H12" i="2"/>
  <c r="N12" i="2" s="1"/>
  <c r="G12" i="2"/>
  <c r="M12" i="2" s="1"/>
  <c r="G16" i="2"/>
  <c r="M16" i="2" s="1"/>
  <c r="H16" i="2"/>
  <c r="N16" i="2" s="1"/>
  <c r="G8" i="2"/>
  <c r="M8" i="2" s="1"/>
  <c r="H8" i="2"/>
  <c r="N8" i="2" s="1"/>
  <c r="H23" i="2"/>
  <c r="N23" i="2" s="1"/>
  <c r="G23" i="2"/>
  <c r="M23" i="2" s="1"/>
  <c r="H15" i="2"/>
  <c r="N15" i="2" s="1"/>
  <c r="G15" i="2"/>
  <c r="M15" i="2" s="1"/>
  <c r="G7" i="2"/>
  <c r="M7" i="2" s="1"/>
  <c r="H7" i="2"/>
  <c r="N7" i="2" s="1"/>
  <c r="F33" i="2"/>
  <c r="F3" i="2" s="1"/>
  <c r="L3" i="2" s="1"/>
  <c r="E4" i="2"/>
  <c r="F20" i="2" l="1"/>
  <c r="L20" i="2" s="1"/>
  <c r="F15" i="2"/>
  <c r="L15" i="2" s="1"/>
  <c r="F5" i="2"/>
  <c r="L5" i="2" s="1"/>
  <c r="F11" i="2"/>
  <c r="L11" i="2" s="1"/>
  <c r="F23" i="2"/>
  <c r="L23" i="2" s="1"/>
  <c r="F18" i="2"/>
  <c r="L18" i="2" s="1"/>
  <c r="F7" i="2"/>
  <c r="L7" i="2" s="1"/>
  <c r="F21" i="2"/>
  <c r="L21" i="2" s="1"/>
  <c r="F8" i="2"/>
  <c r="L8" i="2" s="1"/>
  <c r="F9" i="2"/>
  <c r="L9" i="2" s="1"/>
  <c r="F13" i="2"/>
  <c r="L13" i="2" s="1"/>
  <c r="F17" i="2"/>
  <c r="L17" i="2" s="1"/>
  <c r="F14" i="2"/>
  <c r="L14" i="2" s="1"/>
  <c r="F16" i="2"/>
  <c r="L16" i="2" s="1"/>
  <c r="F22" i="2"/>
  <c r="L22" i="2" s="1"/>
  <c r="F10" i="2"/>
  <c r="L10" i="2" s="1"/>
  <c r="F19" i="2"/>
  <c r="L19" i="2" s="1"/>
  <c r="F6" i="2"/>
  <c r="L6" i="2" s="1"/>
  <c r="H4" i="2"/>
  <c r="N4" i="2" s="1"/>
  <c r="G4" i="2"/>
  <c r="M4" i="2" s="1"/>
  <c r="F4" i="2"/>
  <c r="L4" i="2" s="1"/>
  <c r="F12" i="2"/>
  <c r="L12" i="2" s="1"/>
  <c r="F9" i="1"/>
  <c r="F7" i="1"/>
  <c r="H29" i="1"/>
  <c r="G29" i="1"/>
  <c r="F10" i="1" l="1"/>
  <c r="F11" i="1"/>
  <c r="F12" i="1"/>
  <c r="F13" i="1"/>
  <c r="F14" i="1"/>
  <c r="F15" i="1"/>
  <c r="F16" i="1"/>
  <c r="F17" i="1"/>
  <c r="F18" i="1"/>
  <c r="F19" i="1"/>
  <c r="F20" i="1"/>
  <c r="F21" i="1"/>
  <c r="F22" i="1"/>
  <c r="F23" i="1"/>
  <c r="F24" i="1"/>
  <c r="F25" i="1"/>
  <c r="F26" i="1"/>
  <c r="F27" i="1"/>
  <c r="F28" i="1"/>
  <c r="D30" i="1" l="1"/>
  <c r="D31" i="1" s="1"/>
  <c r="E31" i="1" l="1"/>
</calcChain>
</file>

<file path=xl/sharedStrings.xml><?xml version="1.0" encoding="utf-8"?>
<sst xmlns="http://schemas.openxmlformats.org/spreadsheetml/2006/main" count="142" uniqueCount="115">
  <si>
    <r>
      <t>Summary Table for Site RPv Compliance</t>
    </r>
    <r>
      <rPr>
        <b/>
        <vertAlign val="superscript"/>
        <sz val="13"/>
        <color indexed="8"/>
        <rFont val="Calibri"/>
        <family val="2"/>
      </rPr>
      <t xml:space="preserve">(1)                                                                                                                                                                                                                                                                                                                                                          </t>
    </r>
  </si>
  <si>
    <t>Ref. #</t>
  </si>
  <si>
    <r>
      <t>Sub-Area ID</t>
    </r>
    <r>
      <rPr>
        <b/>
        <vertAlign val="superscript"/>
        <sz val="11"/>
        <color indexed="8"/>
        <rFont val="Calibri"/>
        <family val="2"/>
      </rPr>
      <t>(2)</t>
    </r>
  </si>
  <si>
    <t>Runoff                      (cf)</t>
  </si>
  <si>
    <t>Totals</t>
  </si>
  <si>
    <t>RPv Runoff Reduction Goal Met?</t>
  </si>
  <si>
    <t>Total Credit/Shortfall</t>
  </si>
  <si>
    <t>Notes:</t>
  </si>
  <si>
    <t>Total Site LOD</t>
  </si>
  <si>
    <t>1. All subareas must lie within the same HUC 8 watershed.</t>
  </si>
  <si>
    <t>Section I - Complete this section for total site LOD management requirement</t>
  </si>
  <si>
    <t>Section II - Complete this section for BMPs provided for partial LOD management OR sub-area by sub-area management</t>
  </si>
  <si>
    <t>Project:</t>
  </si>
  <si>
    <r>
      <t>Contributing Area</t>
    </r>
    <r>
      <rPr>
        <b/>
        <vertAlign val="superscript"/>
        <sz val="11"/>
        <color theme="1"/>
        <rFont val="Calibri"/>
        <family val="2"/>
        <scheme val="minor"/>
      </rPr>
      <t xml:space="preserve">(3)             </t>
    </r>
    <r>
      <rPr>
        <b/>
        <sz val="11"/>
        <color theme="1"/>
        <rFont val="Calibri"/>
        <family val="2"/>
        <scheme val="minor"/>
      </rPr>
      <t xml:space="preserve"> (ac)</t>
    </r>
  </si>
  <si>
    <r>
      <t>Runoff</t>
    </r>
    <r>
      <rPr>
        <b/>
        <vertAlign val="superscript"/>
        <sz val="11"/>
        <color theme="1"/>
        <rFont val="Calibri"/>
        <family val="2"/>
        <scheme val="minor"/>
      </rPr>
      <t xml:space="preserve">(4) </t>
    </r>
    <r>
      <rPr>
        <b/>
        <sz val="11"/>
        <color theme="1"/>
        <rFont val="Calibri"/>
        <family val="2"/>
        <scheme val="minor"/>
      </rPr>
      <t xml:space="preserve">               (in)</t>
    </r>
  </si>
  <si>
    <t>RPv Runoff Management                      (cf)</t>
  </si>
  <si>
    <r>
      <t>Required</t>
    </r>
    <r>
      <rPr>
        <b/>
        <vertAlign val="superscript"/>
        <sz val="11"/>
        <color theme="1"/>
        <rFont val="Calibri"/>
        <family val="2"/>
        <scheme val="minor"/>
      </rPr>
      <t>(5)</t>
    </r>
  </si>
  <si>
    <r>
      <t>Provided</t>
    </r>
    <r>
      <rPr>
        <b/>
        <vertAlign val="superscript"/>
        <sz val="11"/>
        <color theme="1"/>
        <rFont val="Calibri"/>
        <family val="2"/>
        <scheme val="minor"/>
      </rPr>
      <t>(6)</t>
    </r>
  </si>
  <si>
    <r>
      <t>TN Pollutant Load</t>
    </r>
    <r>
      <rPr>
        <b/>
        <vertAlign val="superscript"/>
        <sz val="11"/>
        <color theme="1"/>
        <rFont val="Calibri"/>
        <family val="2"/>
        <scheme val="minor"/>
      </rPr>
      <t>(7)</t>
    </r>
    <r>
      <rPr>
        <b/>
        <sz val="11"/>
        <color theme="1"/>
        <rFont val="Calibri"/>
        <family val="2"/>
        <scheme val="minor"/>
      </rPr>
      <t xml:space="preserve">        (lb/yr)</t>
    </r>
  </si>
  <si>
    <r>
      <t>TP Pollutant Load</t>
    </r>
    <r>
      <rPr>
        <b/>
        <vertAlign val="superscript"/>
        <sz val="11"/>
        <color theme="1"/>
        <rFont val="Calibri"/>
        <family val="2"/>
        <scheme val="minor"/>
      </rPr>
      <t xml:space="preserve">(7)     </t>
    </r>
    <r>
      <rPr>
        <b/>
        <sz val="11"/>
        <color theme="1"/>
        <rFont val="Calibri"/>
        <family val="2"/>
        <scheme val="minor"/>
      </rPr>
      <t xml:space="preserve">   (lb/yr)</t>
    </r>
  </si>
  <si>
    <r>
      <t>TSS Pollutant Load</t>
    </r>
    <r>
      <rPr>
        <b/>
        <vertAlign val="superscript"/>
        <sz val="11"/>
        <color theme="1"/>
        <rFont val="Calibri"/>
        <family val="2"/>
        <scheme val="minor"/>
      </rPr>
      <t>(7)</t>
    </r>
    <r>
      <rPr>
        <b/>
        <sz val="11"/>
        <color theme="1"/>
        <rFont val="Calibri"/>
        <family val="2"/>
        <scheme val="minor"/>
      </rPr>
      <t xml:space="preserve">        (lb/yr)</t>
    </r>
  </si>
  <si>
    <t>Annual Runoff (in)</t>
  </si>
  <si>
    <t>TN</t>
  </si>
  <si>
    <t>TP</t>
  </si>
  <si>
    <t>TSS</t>
  </si>
  <si>
    <t>EMCs (mg/L)</t>
  </si>
  <si>
    <t>EMCs (lb/cf)</t>
  </si>
  <si>
    <t>BMP Pollutant Reduction (%)</t>
  </si>
  <si>
    <t>0-No BMP</t>
  </si>
  <si>
    <t>--</t>
  </si>
  <si>
    <t>4-A Extensive Vegetated Roofs</t>
  </si>
  <si>
    <t>4-B Intensive Vegetated Roofs</t>
  </si>
  <si>
    <t>7-A Full Rooftop Disconnection - HSG A</t>
  </si>
  <si>
    <t>7-B Full Rooftop Disconnection - HSG B</t>
  </si>
  <si>
    <t>7-C Full Rooftop Disconnection - HSG C</t>
  </si>
  <si>
    <t>7-D Full Rooftop Disconnection - HSG D</t>
  </si>
  <si>
    <t>10-A Dry Detention Pond</t>
  </si>
  <si>
    <t>10-B Dry Extended Detention (ED) Basin</t>
  </si>
  <si>
    <t>10-C Underground Detention Facilities</t>
  </si>
  <si>
    <t>10-D Underground 48-HR Detention Facilities</t>
  </si>
  <si>
    <t>11-A Non-Structural Sand Filter</t>
  </si>
  <si>
    <t>11-B Surface Sand Filter</t>
  </si>
  <si>
    <t>11-C 3-Chamber Underground Sand Filter</t>
  </si>
  <si>
    <t>11-D Perimeter Sand Filter (DE Sand Filter)</t>
  </si>
  <si>
    <t>12-A Traditional Constructed Wetlands</t>
  </si>
  <si>
    <t>12-B Wetland Swales</t>
  </si>
  <si>
    <t>12-C Ephemeral Constructed Wetlands</t>
  </si>
  <si>
    <t>12-D Submerged Gravel Wetlands</t>
  </si>
  <si>
    <t>13-A Wet Quantity Management Pond</t>
  </si>
  <si>
    <t>13-B Wet Extended Detention (ED) Pond</t>
  </si>
  <si>
    <t>15-A Proprietary Practices</t>
  </si>
  <si>
    <t>16-A Nutrient Management</t>
  </si>
  <si>
    <t>16-B Street Sweeping</t>
  </si>
  <si>
    <t>ID</t>
  </si>
  <si>
    <t>(ac)</t>
  </si>
  <si>
    <t>Subarea</t>
  </si>
  <si>
    <t>RCN</t>
  </si>
  <si>
    <t>BMP Type</t>
  </si>
  <si>
    <t>BMP Pollutant Reduction Allowances*</t>
  </si>
  <si>
    <t>Initial</t>
  </si>
  <si>
    <t>Initial Load (lb/yr)</t>
  </si>
  <si>
    <t>Final Pollutant Load (lb/yr)</t>
  </si>
  <si>
    <r>
      <t>2.</t>
    </r>
    <r>
      <rPr>
        <sz val="7"/>
        <color rgb="FF1F497D"/>
        <rFont val="Times New Roman"/>
        <family val="1"/>
      </rPr>
      <t xml:space="preserve">       </t>
    </r>
    <r>
      <rPr>
        <sz val="11"/>
        <color rgb="FF1F497D"/>
        <rFont val="Calibri"/>
        <family val="2"/>
        <scheme val="minor"/>
      </rPr>
      <t xml:space="preserve">Column D is the initial RCN of the contributing area </t>
    </r>
    <r>
      <rPr>
        <u/>
        <sz val="11"/>
        <color rgb="FF1F497D"/>
        <rFont val="Calibri"/>
        <family val="2"/>
        <scheme val="minor"/>
      </rPr>
      <t>prior to BMP treatment</t>
    </r>
  </si>
  <si>
    <r>
      <t>1.</t>
    </r>
    <r>
      <rPr>
        <sz val="7"/>
        <color rgb="FF1F497D"/>
        <rFont val="Times New Roman"/>
        <family val="1"/>
      </rPr>
      <t xml:space="preserve">       </t>
    </r>
    <r>
      <rPr>
        <sz val="11"/>
        <color rgb="FF1F497D"/>
        <rFont val="Calibri"/>
        <family val="2"/>
        <scheme val="minor"/>
      </rPr>
      <t>If analyzing the entire site LOD to determine total compliance requirements and providing BMPs in only some subareas:</t>
    </r>
  </si>
  <si>
    <r>
      <t>a.</t>
    </r>
    <r>
      <rPr>
        <sz val="7"/>
        <color rgb="FF1F497D"/>
        <rFont val="Times New Roman"/>
        <family val="1"/>
      </rPr>
      <t xml:space="preserve">       </t>
    </r>
    <r>
      <rPr>
        <sz val="11"/>
        <color rgb="FF1F497D"/>
        <rFont val="Calibri"/>
        <family val="2"/>
        <scheme val="minor"/>
      </rPr>
      <t>Enter data for entire LOD in Section I</t>
    </r>
  </si>
  <si>
    <r>
      <t>b.</t>
    </r>
    <r>
      <rPr>
        <sz val="7"/>
        <color rgb="FF1F497D"/>
        <rFont val="Times New Roman"/>
        <family val="1"/>
      </rPr>
      <t xml:space="preserve">       </t>
    </r>
    <r>
      <rPr>
        <sz val="11"/>
        <color rgb="FF1F497D"/>
        <rFont val="Calibri"/>
        <family val="2"/>
        <scheme val="minor"/>
      </rPr>
      <t>Enter managed runoff volume provided in BMP subareas in Section II, column H</t>
    </r>
  </si>
  <si>
    <r>
      <t>2.</t>
    </r>
    <r>
      <rPr>
        <sz val="7"/>
        <color rgb="FF1F497D"/>
        <rFont val="Times New Roman"/>
        <family val="1"/>
      </rPr>
      <t xml:space="preserve">       </t>
    </r>
    <r>
      <rPr>
        <sz val="11"/>
        <color rgb="FF1F497D"/>
        <rFont val="Calibri"/>
        <family val="2"/>
        <scheme val="minor"/>
      </rPr>
      <t>If analyzing each subarea individually:</t>
    </r>
  </si>
  <si>
    <r>
      <t>a.</t>
    </r>
    <r>
      <rPr>
        <sz val="7"/>
        <color rgb="FF1F497D"/>
        <rFont val="Times New Roman"/>
        <family val="1"/>
      </rPr>
      <t xml:space="preserve">       </t>
    </r>
    <r>
      <rPr>
        <sz val="11"/>
        <color rgb="FF1F497D"/>
        <rFont val="Calibri"/>
        <family val="2"/>
        <scheme val="minor"/>
      </rPr>
      <t>Enter data for each BMP subarea in Section II only</t>
    </r>
  </si>
  <si>
    <r>
      <t>b.</t>
    </r>
    <r>
      <rPr>
        <sz val="7"/>
        <color rgb="FF1F497D"/>
        <rFont val="Times New Roman"/>
        <family val="1"/>
      </rPr>
      <t xml:space="preserve">       </t>
    </r>
    <r>
      <rPr>
        <sz val="11"/>
        <color rgb="FF1F497D"/>
        <rFont val="Calibri"/>
        <family val="2"/>
        <scheme val="minor"/>
      </rPr>
      <t>Enter runoff management required in column G</t>
    </r>
  </si>
  <si>
    <r>
      <t>c.</t>
    </r>
    <r>
      <rPr>
        <sz val="7"/>
        <color rgb="FF1F497D"/>
        <rFont val="Times New Roman"/>
        <family val="1"/>
      </rPr>
      <t xml:space="preserve">       </t>
    </r>
    <r>
      <rPr>
        <sz val="11"/>
        <color rgb="FF1F497D"/>
        <rFont val="Calibri"/>
        <family val="2"/>
        <scheme val="minor"/>
      </rPr>
      <t>Enter runoff management provided in column H</t>
    </r>
  </si>
  <si>
    <r>
      <t>d.</t>
    </r>
    <r>
      <rPr>
        <sz val="7"/>
        <color rgb="FF1F497D"/>
        <rFont val="Times New Roman"/>
        <family val="1"/>
      </rPr>
      <t xml:space="preserve">       </t>
    </r>
    <r>
      <rPr>
        <sz val="11"/>
        <color rgb="FF1F497D"/>
        <rFont val="Calibri"/>
        <family val="2"/>
        <scheme val="minor"/>
      </rPr>
      <t>Include both managed and unmanaged subareas</t>
    </r>
  </si>
  <si>
    <r>
      <t>1.</t>
    </r>
    <r>
      <rPr>
        <sz val="7"/>
        <color rgb="FF1F497D"/>
        <rFont val="Times New Roman"/>
        <family val="1"/>
      </rPr>
      <t xml:space="preserve">       </t>
    </r>
    <r>
      <rPr>
        <sz val="11"/>
        <color rgb="FF1F497D"/>
        <rFont val="Calibri"/>
        <family val="2"/>
        <scheme val="minor"/>
      </rPr>
      <t>Enter data in columns B &amp; C the same as Sheet 1</t>
    </r>
  </si>
  <si>
    <r>
      <t>4.</t>
    </r>
    <r>
      <rPr>
        <sz val="7"/>
        <color rgb="FF1F497D"/>
        <rFont val="Times New Roman"/>
        <family val="1"/>
      </rPr>
      <t xml:space="preserve">       </t>
    </r>
    <r>
      <rPr>
        <sz val="11"/>
        <color rgb="FF1F497D"/>
        <rFont val="Calibri"/>
        <family val="2"/>
        <scheme val="minor"/>
      </rPr>
      <t>Final pollutant loads are calculated in columns L-N; copy these back to columns I-K on Sheet 1</t>
    </r>
  </si>
  <si>
    <t>8-A Bioswale, HSG C/D</t>
  </si>
  <si>
    <t>8-B Grassed Channel, HSG A/B/Compost C</t>
  </si>
  <si>
    <t>8-A Bioswale, HSG A/B/Compost  C</t>
  </si>
  <si>
    <t>8-B Grassed Channel, HSG C/D</t>
  </si>
  <si>
    <t>9-A Sheet Flow to Grassed FS, HSG A/B/Compost C</t>
  </si>
  <si>
    <t>9-A Sheet Flow to Grassed FS, HSG C/D</t>
  </si>
  <si>
    <t>9-B Sheet Flow to Afforest FS, HSG A/B/Compost C</t>
  </si>
  <si>
    <t>9-B Sheet Flow to Afforest FS, HSG C/D</t>
  </si>
  <si>
    <t>9-C Sheet Flow to Forest FS, HSG A/B/Compost C</t>
  </si>
  <si>
    <t>9-C Sheet Flow to Forest FS, HSG C/D</t>
  </si>
  <si>
    <t>9-D Sheet Flow to Grassed OS, HSG A/B/Compost C</t>
  </si>
  <si>
    <t>9-D Sheet Flow to Grassed OS, HSG C/D</t>
  </si>
  <si>
    <t>9-E Sheet Flow to Afforest OS, HSG A/B/Compost C</t>
  </si>
  <si>
    <t>9-E Sheet Flow to Afforest OS, HSG C/D</t>
  </si>
  <si>
    <t>9-F Sheet Flow to Forest OS, HSG A/B/Compost C</t>
  </si>
  <si>
    <t>9-F Sheet Flow to Forest OS, HSG C/D</t>
  </si>
  <si>
    <t>14-A Compost Amended Soil - HSG A</t>
  </si>
  <si>
    <t>14-B Compost Amended Soil - HSG B</t>
  </si>
  <si>
    <t>14-C Compost Amended Soil - HSG C</t>
  </si>
  <si>
    <t>14-D Compost Amended Soil - HSG D</t>
  </si>
  <si>
    <t>*BMPs not listed and surface recharge BMPs eligible for extra credit receive pollutant reduction allowances equivalent to the percent volume reduction for the RPv event.  See User Guide for additional information.</t>
  </si>
  <si>
    <r>
      <t>3.</t>
    </r>
    <r>
      <rPr>
        <sz val="7"/>
        <color rgb="FF1F497D"/>
        <rFont val="Times New Roman"/>
        <family val="1"/>
      </rPr>
      <t>      </t>
    </r>
    <r>
      <rPr>
        <sz val="7"/>
        <color rgb="FF1F497D"/>
        <rFont val="Calibri"/>
        <family val="2"/>
        <scheme val="minor"/>
      </rPr>
      <t xml:space="preserve"> </t>
    </r>
    <r>
      <rPr>
        <sz val="11"/>
        <color rgb="FF1F497D"/>
        <rFont val="Calibri"/>
        <family val="2"/>
        <scheme val="minor"/>
      </rPr>
      <t>Refer to the table at right and fill in columns I-K with TN, TP and TSS reductions for appropriate BMP; true runoff reduction BMPs get pollutant reduction allowance equivalent to their % volume reduction</t>
    </r>
    <r>
      <rPr>
        <vertAlign val="superscript"/>
        <sz val="11"/>
        <color rgb="FF1F497D"/>
        <rFont val="Calibri"/>
        <family val="2"/>
        <scheme val="minor"/>
      </rPr>
      <t>1,2</t>
    </r>
  </si>
  <si>
    <t>2. Only the most downstream sub-area information should be entered for a series of sub-areas that drain to each other or for a treatment train.</t>
  </si>
  <si>
    <r>
      <rPr>
        <vertAlign val="superscript"/>
        <sz val="11"/>
        <color theme="1"/>
        <rFont val="Calibri"/>
        <family val="2"/>
        <scheme val="minor"/>
      </rPr>
      <t>2</t>
    </r>
    <r>
      <rPr>
        <sz val="11"/>
        <color theme="1"/>
        <rFont val="Calibri"/>
        <family val="2"/>
        <scheme val="minor"/>
      </rPr>
      <t>The pollutant load reductions are 50% or 75% of the total storage capacity of the vessel for Seasonal or Continuous Rainwater Harvesting practices respectively.  Any portion of the RPv volume that exceeds the capacity of the vessel will result in a residual pollutant load.  For example, if a cistern has a 1,000 cf capacity, but the total runoff from the roof area during the RPv event is 1,500 cf, the pollutant load reduction for a seasonal system is (1000*0.50)/1500 = 33%.</t>
    </r>
  </si>
  <si>
    <t xml:space="preserve">If HydroCAD was used for any subarea to show compliance, both Sheets 1 and 2 should be included in the narrative.  The basic steps for completing Sheet 2 are as follows:  </t>
  </si>
  <si>
    <t>Basic instructions for filling out Sheet 1 are as follows:</t>
  </si>
  <si>
    <r>
      <rPr>
        <b/>
        <sz val="11"/>
        <rFont val="Calibri"/>
        <family val="2"/>
        <scheme val="minor"/>
      </rPr>
      <t>GREEN</t>
    </r>
    <r>
      <rPr>
        <sz val="11"/>
        <rFont val="Calibri"/>
        <family val="2"/>
        <scheme val="minor"/>
      </rPr>
      <t>:  Overall credit for project</t>
    </r>
  </si>
  <si>
    <r>
      <rPr>
        <b/>
        <sz val="11"/>
        <rFont val="Calibri"/>
        <family val="2"/>
        <scheme val="minor"/>
      </rPr>
      <t>RED</t>
    </r>
    <r>
      <rPr>
        <sz val="11"/>
        <rFont val="Calibri"/>
        <family val="2"/>
        <scheme val="minor"/>
      </rPr>
      <t>:  Overall shortfall for project</t>
    </r>
  </si>
  <si>
    <r>
      <rPr>
        <b/>
        <sz val="11"/>
        <rFont val="Calibri"/>
        <family val="2"/>
        <scheme val="minor"/>
      </rPr>
      <t>YELLOW</t>
    </r>
    <r>
      <rPr>
        <sz val="11"/>
        <rFont val="Calibri"/>
        <family val="2"/>
        <scheme val="minor"/>
      </rPr>
      <t>:  Invalid entry;  managed volume entered is greater than runoff volume in subarea</t>
    </r>
  </si>
  <si>
    <t>d.     Enter TMDL pollutant loads in columns I-K</t>
  </si>
  <si>
    <t>c.     Enter TMDL pollutant loads in columns I-K</t>
  </si>
  <si>
    <r>
      <rPr>
        <vertAlign val="superscript"/>
        <sz val="11"/>
        <color theme="1"/>
        <rFont val="Calibri"/>
        <family val="2"/>
        <scheme val="minor"/>
      </rPr>
      <t>1</t>
    </r>
    <r>
      <rPr>
        <sz val="11"/>
        <color theme="1"/>
        <rFont val="Calibri"/>
        <family val="2"/>
        <scheme val="minor"/>
      </rPr>
      <t xml:space="preserve">This is the % volume reduction of the full RPv runoff generated by the contributing drainage area to the BMP, not just that necessary for compliance.  In a HydroCAD report, this would be shown as the discarded volume from the routing of an infiltrating BMP or as the attenuated volume using the Link Node method for a surface recharge BMP receiving extra credit.  Any portion of the RPv volume not captured and infiltrated will result in a residual pollutant load.  For example, if an infiltration basin infiltrates 15,000 cf of runoff but the site generates 20,000 cf of runoff, the pollutant reduction for TN, TP and TSS should be entered as 75%.  The user should only enter 100% pollutant reduction if the BMP captures the total runoff volume from the RPv event.     </t>
    </r>
  </si>
  <si>
    <t xml:space="preserve">    Rel. 1      </t>
  </si>
  <si>
    <t>TMDL WS:</t>
  </si>
  <si>
    <t>Area</t>
  </si>
  <si>
    <t>3. From DURMM v2.6 Report, Line 7  OR Approved Hydrologic Software Report</t>
  </si>
  <si>
    <t>4. From DURMM v2.6 Report, Line 35 OR Approved Hydrologic Software Report</t>
  </si>
  <si>
    <t>5. From DURMM v2.6 Report, Line 39 OR Approved Hydrologic Software Report</t>
  </si>
  <si>
    <t>6. From DURMM v2.6 Report, Line 40 OR Approved Hydrologic Software Report</t>
  </si>
  <si>
    <t>7. From DURMM v2.6 Report, Lines 44-46 OR Complete Sheet 2</t>
  </si>
  <si>
    <t>USER GUIDE FOR DURMM v2.6 SUMMARY TABLE</t>
  </si>
  <si>
    <t>The Summary Table is intended to be included in the narrative portion of the Stormwater Management Report to document RPv compliance for a project.  If DURMM v2.6 was used exclusively, Sheet 1 is adequate.  The footnotes at the bottom of the Summary Table reference the cells where the data can be found.  The results are color coded to facilitate the review process,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</si>
</sst>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ac&quot;"/>
    <numFmt numFmtId="165" formatCode="0.00\ &quot;lb/yr&quot;"/>
    <numFmt numFmtId="166" formatCode="0\ &quot;cf&quot;"/>
    <numFmt numFmtId="167" formatCode="0.0"/>
    <numFmt numFmtId="168" formatCode="0.0000E+00"/>
    <numFmt numFmtId="169" formatCode="0\ &quot;lb/yr&quot;"/>
  </numFmts>
  <fonts count="21" x14ac:knownFonts="1">
    <font>
      <sz val="11"/>
      <color theme="1"/>
      <name val="Calibri"/>
      <family val="2"/>
      <scheme val="minor"/>
    </font>
    <font>
      <b/>
      <sz val="11"/>
      <color theme="1"/>
      <name val="Calibri"/>
      <family val="2"/>
      <scheme val="minor"/>
    </font>
    <font>
      <b/>
      <sz val="13"/>
      <color theme="1"/>
      <name val="Calibri"/>
      <family val="2"/>
      <scheme val="minor"/>
    </font>
    <font>
      <b/>
      <vertAlign val="superscript"/>
      <sz val="13"/>
      <color indexed="8"/>
      <name val="Calibri"/>
      <family val="2"/>
    </font>
    <font>
      <b/>
      <vertAlign val="superscript"/>
      <sz val="11"/>
      <color indexed="8"/>
      <name val="Calibri"/>
      <family val="2"/>
    </font>
    <font>
      <b/>
      <vertAlign val="superscript"/>
      <sz val="11"/>
      <color theme="1"/>
      <name val="Calibri"/>
      <family val="2"/>
      <scheme val="minor"/>
    </font>
    <font>
      <sz val="10"/>
      <name val="Arial"/>
      <family val="2"/>
    </font>
    <font>
      <i/>
      <sz val="10"/>
      <name val="Arial"/>
      <family val="2"/>
    </font>
    <font>
      <b/>
      <i/>
      <sz val="11"/>
      <color theme="1"/>
      <name val="Calibri"/>
      <family val="2"/>
      <scheme val="minor"/>
    </font>
    <font>
      <u/>
      <sz val="13"/>
      <color theme="1"/>
      <name val="Calibri"/>
      <family val="2"/>
      <scheme val="minor"/>
    </font>
    <font>
      <b/>
      <sz val="13"/>
      <color rgb="FFFF0000"/>
      <name val="Calibri"/>
      <family val="2"/>
      <scheme val="minor"/>
    </font>
    <font>
      <sz val="11"/>
      <name val="Calibri"/>
      <family val="2"/>
      <scheme val="minor"/>
    </font>
    <font>
      <sz val="11"/>
      <color rgb="FF1F497D"/>
      <name val="Calibri"/>
      <family val="2"/>
      <scheme val="minor"/>
    </font>
    <font>
      <sz val="7"/>
      <color rgb="FF1F497D"/>
      <name val="Times New Roman"/>
      <family val="1"/>
    </font>
    <font>
      <u/>
      <sz val="11"/>
      <color rgb="FF1F497D"/>
      <name val="Calibri"/>
      <family val="2"/>
      <scheme val="minor"/>
    </font>
    <font>
      <vertAlign val="superscript"/>
      <sz val="11"/>
      <color rgb="FF1F497D"/>
      <name val="Calibri"/>
      <family val="2"/>
      <scheme val="minor"/>
    </font>
    <font>
      <vertAlign val="superscript"/>
      <sz val="11"/>
      <color theme="1"/>
      <name val="Calibri"/>
      <family val="2"/>
      <scheme val="minor"/>
    </font>
    <font>
      <sz val="7"/>
      <color rgb="FF1F497D"/>
      <name val="Calibri"/>
      <family val="2"/>
      <scheme val="minor"/>
    </font>
    <font>
      <b/>
      <sz val="11"/>
      <name val="Calibri"/>
      <family val="2"/>
      <scheme val="minor"/>
    </font>
    <font>
      <b/>
      <i/>
      <sz val="12"/>
      <color theme="1"/>
      <name val="Calibri"/>
      <family val="2"/>
      <scheme val="minor"/>
    </font>
    <font>
      <sz val="13"/>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FF"/>
        <bgColor indexed="64"/>
      </patternFill>
    </fill>
    <fill>
      <patternFill patternType="solid">
        <fgColor rgb="FFFFCC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6" fillId="0" borderId="0"/>
  </cellStyleXfs>
  <cellXfs count="141">
    <xf numFmtId="0" fontId="0" fillId="0" borderId="0" xfId="0"/>
    <xf numFmtId="0" fontId="0" fillId="0" borderId="0" xfId="0" applyAlignment="1">
      <alignment horizontal="center"/>
    </xf>
    <xf numFmtId="2" fontId="0" fillId="0" borderId="0" xfId="0" applyNumberFormat="1" applyAlignment="1">
      <alignment horizontal="center"/>
    </xf>
    <xf numFmtId="0" fontId="0" fillId="0" borderId="0" xfId="0" applyAlignment="1">
      <alignment horizontal="left"/>
    </xf>
    <xf numFmtId="0" fontId="7" fillId="0" borderId="0" xfId="1" quotePrefix="1" applyFont="1" applyAlignment="1">
      <alignment horizontal="left"/>
    </xf>
    <xf numFmtId="0" fontId="6" fillId="0" borderId="0" xfId="1" quotePrefix="1" applyAlignment="1">
      <alignment horizontal="left"/>
    </xf>
    <xf numFmtId="0" fontId="7" fillId="0" borderId="0" xfId="1" applyFont="1" applyAlignment="1">
      <alignment horizontal="center"/>
    </xf>
    <xf numFmtId="0" fontId="1" fillId="0" borderId="12" xfId="0" applyFont="1" applyBorder="1" applyAlignment="1">
      <alignment horizontal="center" vertical="center" wrapText="1"/>
    </xf>
    <xf numFmtId="0" fontId="0" fillId="0" borderId="26" xfId="0" applyBorder="1" applyAlignment="1">
      <alignment horizontal="center" vertical="center"/>
    </xf>
    <xf numFmtId="0" fontId="0" fillId="0" borderId="14" xfId="0" applyBorder="1" applyAlignment="1">
      <alignment horizontal="center"/>
    </xf>
    <xf numFmtId="0" fontId="0" fillId="0" borderId="16" xfId="0" applyBorder="1" applyAlignment="1">
      <alignment horizontal="center"/>
    </xf>
    <xf numFmtId="0" fontId="0" fillId="3" borderId="16" xfId="0" applyFill="1" applyBorder="1" applyAlignment="1">
      <alignment horizontal="center"/>
    </xf>
    <xf numFmtId="0" fontId="1" fillId="4" borderId="27" xfId="0" applyFont="1" applyFill="1" applyBorder="1" applyAlignment="1">
      <alignment horizontal="left" vertical="center"/>
    </xf>
    <xf numFmtId="0" fontId="0" fillId="3" borderId="33" xfId="0" applyFill="1" applyBorder="1" applyAlignment="1">
      <alignment horizontal="center"/>
    </xf>
    <xf numFmtId="0" fontId="0" fillId="0" borderId="0" xfId="0" quotePrefix="1"/>
    <xf numFmtId="0" fontId="11" fillId="0" borderId="0" xfId="0" quotePrefix="1" applyFont="1"/>
    <xf numFmtId="9" fontId="0" fillId="0" borderId="0" xfId="0" applyNumberFormat="1"/>
    <xf numFmtId="0" fontId="0" fillId="5" borderId="0" xfId="0" applyFill="1"/>
    <xf numFmtId="0" fontId="0" fillId="0" borderId="17" xfId="0" applyBorder="1"/>
    <xf numFmtId="0" fontId="0" fillId="5" borderId="17" xfId="0" applyFill="1" applyBorder="1"/>
    <xf numFmtId="168" fontId="0" fillId="5" borderId="17" xfId="0" applyNumberFormat="1" applyFill="1" applyBorder="1"/>
    <xf numFmtId="0" fontId="0" fillId="0" borderId="9" xfId="0" applyBorder="1"/>
    <xf numFmtId="0" fontId="0" fillId="0" borderId="36" xfId="0" applyBorder="1"/>
    <xf numFmtId="0" fontId="0" fillId="0" borderId="36" xfId="0" applyBorder="1" applyAlignment="1">
      <alignment horizontal="center"/>
    </xf>
    <xf numFmtId="0" fontId="0" fillId="0" borderId="9"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5" borderId="35" xfId="0" applyFill="1" applyBorder="1"/>
    <xf numFmtId="0" fontId="0" fillId="5" borderId="17" xfId="0" applyFill="1" applyBorder="1" applyAlignment="1">
      <alignment horizontal="center"/>
    </xf>
    <xf numFmtId="0" fontId="0" fillId="0" borderId="17" xfId="0" applyBorder="1" applyAlignment="1">
      <alignment horizontal="center"/>
    </xf>
    <xf numFmtId="0" fontId="0" fillId="0" borderId="31" xfId="0" applyBorder="1"/>
    <xf numFmtId="0" fontId="0" fillId="0" borderId="0" xfId="0" applyAlignment="1">
      <alignment wrapText="1"/>
    </xf>
    <xf numFmtId="0" fontId="12" fillId="0" borderId="0" xfId="0" applyFont="1" applyAlignment="1">
      <alignment horizontal="left" vertical="center" wrapText="1" indent="1"/>
    </xf>
    <xf numFmtId="0" fontId="0" fillId="0" borderId="0" xfId="0" applyAlignment="1">
      <alignment horizontal="left" vertical="center" wrapText="1" indent="1"/>
    </xf>
    <xf numFmtId="2" fontId="0" fillId="6" borderId="27" xfId="0" applyNumberFormat="1" applyFill="1" applyBorder="1" applyAlignment="1" applyProtection="1">
      <alignment horizontal="center"/>
      <protection locked="0"/>
    </xf>
    <xf numFmtId="1" fontId="0" fillId="6" borderId="27" xfId="0" applyNumberFormat="1" applyFill="1" applyBorder="1" applyAlignment="1" applyProtection="1">
      <alignment horizontal="center"/>
      <protection locked="0"/>
    </xf>
    <xf numFmtId="0" fontId="0" fillId="6" borderId="9" xfId="0" applyFill="1" applyBorder="1" applyAlignment="1" applyProtection="1">
      <alignment horizontal="left"/>
      <protection locked="0"/>
    </xf>
    <xf numFmtId="2" fontId="0" fillId="6" borderId="9" xfId="0" applyNumberFormat="1" applyFill="1" applyBorder="1" applyAlignment="1" applyProtection="1">
      <alignment horizontal="center"/>
      <protection locked="0"/>
    </xf>
    <xf numFmtId="49" fontId="0" fillId="6" borderId="17" xfId="0" applyNumberFormat="1" applyFill="1" applyBorder="1" applyAlignment="1" applyProtection="1">
      <alignment horizontal="left"/>
      <protection locked="0"/>
    </xf>
    <xf numFmtId="0" fontId="0" fillId="6" borderId="17" xfId="0" applyFill="1" applyBorder="1" applyAlignment="1" applyProtection="1">
      <alignment horizontal="left"/>
      <protection locked="0"/>
    </xf>
    <xf numFmtId="0" fontId="0" fillId="6" borderId="12" xfId="0" applyFill="1" applyBorder="1" applyAlignment="1" applyProtection="1">
      <alignment horizontal="left"/>
      <protection locked="0"/>
    </xf>
    <xf numFmtId="2" fontId="0" fillId="6" borderId="12" xfId="0" applyNumberFormat="1" applyFill="1" applyBorder="1" applyAlignment="1" applyProtection="1">
      <alignment horizontal="center"/>
      <protection locked="0"/>
    </xf>
    <xf numFmtId="1" fontId="0" fillId="6" borderId="28" xfId="0" applyNumberFormat="1" applyFill="1" applyBorder="1" applyAlignment="1" applyProtection="1">
      <alignment horizontal="center"/>
      <protection locked="0"/>
    </xf>
    <xf numFmtId="1" fontId="0" fillId="6" borderId="15" xfId="0" applyNumberFormat="1" applyFill="1" applyBorder="1" applyAlignment="1" applyProtection="1">
      <alignment horizontal="center"/>
      <protection locked="0"/>
    </xf>
    <xf numFmtId="2" fontId="0" fillId="6" borderId="17" xfId="0" applyNumberFormat="1" applyFill="1" applyBorder="1" applyAlignment="1" applyProtection="1">
      <alignment horizontal="center"/>
      <protection locked="0"/>
    </xf>
    <xf numFmtId="1" fontId="0" fillId="6" borderId="18" xfId="0" applyNumberFormat="1" applyFill="1" applyBorder="1" applyAlignment="1" applyProtection="1">
      <alignment horizontal="center"/>
      <protection locked="0"/>
    </xf>
    <xf numFmtId="1" fontId="0" fillId="6" borderId="34" xfId="0" applyNumberFormat="1" applyFill="1" applyBorder="1" applyAlignment="1" applyProtection="1">
      <alignment horizontal="center"/>
      <protection locked="0"/>
    </xf>
    <xf numFmtId="1" fontId="0" fillId="6" borderId="9" xfId="0" applyNumberFormat="1" applyFill="1" applyBorder="1" applyAlignment="1" applyProtection="1">
      <alignment horizontal="center"/>
      <protection locked="0"/>
    </xf>
    <xf numFmtId="1" fontId="0" fillId="6" borderId="17" xfId="0" applyNumberFormat="1" applyFill="1" applyBorder="1" applyAlignment="1" applyProtection="1">
      <alignment horizontal="center"/>
      <protection locked="0"/>
    </xf>
    <xf numFmtId="1" fontId="0" fillId="6" borderId="12" xfId="0" applyNumberFormat="1" applyFill="1" applyBorder="1" applyAlignment="1" applyProtection="1">
      <alignment horizontal="center"/>
      <protection locked="0"/>
    </xf>
    <xf numFmtId="0" fontId="0" fillId="7" borderId="27" xfId="0" applyFill="1" applyBorder="1" applyAlignment="1">
      <alignment horizontal="left" vertical="center"/>
    </xf>
    <xf numFmtId="167" fontId="0" fillId="8" borderId="27" xfId="0" applyNumberFormat="1" applyFill="1" applyBorder="1" applyAlignment="1">
      <alignment horizontal="center"/>
    </xf>
    <xf numFmtId="166" fontId="1" fillId="8" borderId="32" xfId="0" applyNumberFormat="1" applyFont="1" applyFill="1" applyBorder="1" applyAlignment="1">
      <alignment horizontal="center"/>
    </xf>
    <xf numFmtId="166" fontId="1" fillId="8" borderId="9" xfId="0" applyNumberFormat="1" applyFont="1" applyFill="1" applyBorder="1" applyAlignment="1">
      <alignment horizontal="center"/>
    </xf>
    <xf numFmtId="165" fontId="1" fillId="8" borderId="9" xfId="0" applyNumberFormat="1" applyFont="1" applyFill="1" applyBorder="1" applyAlignment="1">
      <alignment horizontal="center"/>
    </xf>
    <xf numFmtId="169" fontId="1" fillId="8" borderId="9" xfId="0" applyNumberFormat="1" applyFont="1" applyFill="1" applyBorder="1" applyAlignment="1">
      <alignment horizontal="center"/>
    </xf>
    <xf numFmtId="167" fontId="0" fillId="8" borderId="9" xfId="0" applyNumberFormat="1" applyFill="1" applyBorder="1" applyAlignment="1">
      <alignment horizontal="center"/>
    </xf>
    <xf numFmtId="167" fontId="0" fillId="8" borderId="12" xfId="0" applyNumberFormat="1" applyFill="1" applyBorder="1" applyAlignment="1">
      <alignment horizontal="center"/>
    </xf>
    <xf numFmtId="0" fontId="0" fillId="7" borderId="9" xfId="0" applyFill="1" applyBorder="1" applyAlignment="1">
      <alignment horizontal="left"/>
    </xf>
    <xf numFmtId="0" fontId="0" fillId="6" borderId="38" xfId="0" applyFill="1" applyBorder="1" applyAlignment="1" applyProtection="1">
      <alignment horizontal="center"/>
      <protection locked="0"/>
    </xf>
    <xf numFmtId="0" fontId="0" fillId="6" borderId="9" xfId="0" applyFill="1" applyBorder="1" applyAlignment="1" applyProtection="1">
      <alignment horizontal="center"/>
      <protection locked="0"/>
    </xf>
    <xf numFmtId="0" fontId="0" fillId="6" borderId="17" xfId="0" applyFill="1" applyBorder="1"/>
    <xf numFmtId="2" fontId="0" fillId="6" borderId="17" xfId="0" applyNumberFormat="1" applyFill="1" applyBorder="1"/>
    <xf numFmtId="1" fontId="0" fillId="6" borderId="17" xfId="0" applyNumberFormat="1" applyFill="1" applyBorder="1"/>
    <xf numFmtId="9" fontId="0" fillId="6" borderId="17" xfId="0" applyNumberFormat="1" applyFill="1" applyBorder="1" applyAlignment="1" applyProtection="1">
      <alignment horizontal="right"/>
      <protection locked="0"/>
    </xf>
    <xf numFmtId="0" fontId="0" fillId="6" borderId="17" xfId="0" applyFill="1" applyBorder="1" applyAlignment="1" applyProtection="1">
      <alignment horizontal="center"/>
      <protection locked="0"/>
    </xf>
    <xf numFmtId="0" fontId="0" fillId="6" borderId="17" xfId="0" applyFill="1" applyBorder="1" applyAlignment="1" applyProtection="1">
      <alignment horizontal="left" wrapText="1"/>
      <protection locked="0"/>
    </xf>
    <xf numFmtId="2" fontId="0" fillId="8" borderId="17" xfId="0" applyNumberFormat="1" applyFill="1" applyBorder="1"/>
    <xf numFmtId="1" fontId="0" fillId="8" borderId="17" xfId="0" applyNumberFormat="1" applyFill="1" applyBorder="1"/>
    <xf numFmtId="0" fontId="12" fillId="0" borderId="0" xfId="0" applyFont="1" applyAlignment="1">
      <alignment horizontal="left" vertical="center" indent="1"/>
    </xf>
    <xf numFmtId="0" fontId="12" fillId="0" borderId="0" xfId="0" applyFont="1" applyAlignment="1">
      <alignment horizontal="left" vertical="center" indent="4"/>
    </xf>
    <xf numFmtId="0" fontId="11" fillId="0" borderId="0" xfId="0" applyFont="1" applyAlignment="1">
      <alignment horizontal="left" vertical="center" wrapText="1" indent="4"/>
    </xf>
    <xf numFmtId="0" fontId="19" fillId="0" borderId="0" xfId="0" applyFont="1" applyAlignment="1">
      <alignment horizontal="center" wrapText="1"/>
    </xf>
    <xf numFmtId="0" fontId="12" fillId="0" borderId="0" xfId="0" applyFont="1" applyAlignment="1">
      <alignment horizontal="left" vertical="center" wrapText="1"/>
    </xf>
    <xf numFmtId="0" fontId="1" fillId="8" borderId="9" xfId="0" applyFont="1" applyFill="1" applyBorder="1" applyAlignment="1">
      <alignment horizontal="center" vertical="center"/>
    </xf>
    <xf numFmtId="166" fontId="1" fillId="8" borderId="12" xfId="0" applyNumberFormat="1" applyFont="1" applyFill="1" applyBorder="1" applyAlignment="1">
      <alignment horizontal="center"/>
    </xf>
    <xf numFmtId="0" fontId="1" fillId="8" borderId="12" xfId="0" applyFont="1" applyFill="1" applyBorder="1" applyAlignment="1">
      <alignment horizontal="center"/>
    </xf>
    <xf numFmtId="0" fontId="2" fillId="0" borderId="12" xfId="0" applyFont="1" applyBorder="1" applyAlignment="1" applyProtection="1">
      <alignment horizontal="right" vertical="center" wrapText="1"/>
      <protection locked="0"/>
    </xf>
    <xf numFmtId="0" fontId="10" fillId="0" borderId="34" xfId="0" applyFont="1" applyBorder="1" applyAlignment="1">
      <alignment horizontal="center" vertical="center" wrapText="1"/>
    </xf>
    <xf numFmtId="0" fontId="1" fillId="0" borderId="31" xfId="0" applyFont="1" applyBorder="1" applyAlignment="1">
      <alignment horizontal="center"/>
    </xf>
    <xf numFmtId="0" fontId="0" fillId="0" borderId="0" xfId="0" applyAlignment="1">
      <alignment horizontal="left" wrapText="1"/>
    </xf>
    <xf numFmtId="0" fontId="0" fillId="5" borderId="39" xfId="0" applyFill="1" applyBorder="1" applyAlignment="1">
      <alignment horizontal="center"/>
    </xf>
    <xf numFmtId="0" fontId="0" fillId="5" borderId="20" xfId="0" applyFill="1" applyBorder="1" applyAlignment="1">
      <alignment horizontal="center"/>
    </xf>
    <xf numFmtId="0" fontId="0" fillId="5" borderId="35" xfId="0" applyFill="1" applyBorder="1" applyAlignment="1">
      <alignment horizontal="center"/>
    </xf>
    <xf numFmtId="0" fontId="0" fillId="0" borderId="17"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1" fillId="0" borderId="41" xfId="0" applyFont="1" applyBorder="1" applyAlignment="1">
      <alignment horizontal="center" vertical="center"/>
    </xf>
    <xf numFmtId="0" fontId="1" fillId="0" borderId="10" xfId="0" applyFont="1" applyBorder="1" applyAlignment="1">
      <alignment horizontal="center" vertical="center"/>
    </xf>
    <xf numFmtId="0" fontId="1" fillId="0" borderId="40" xfId="0" applyFont="1" applyBorder="1" applyAlignment="1">
      <alignment horizontal="center" vertical="center"/>
    </xf>
    <xf numFmtId="0" fontId="1" fillId="0" borderId="11" xfId="0" applyFont="1" applyBorder="1" applyAlignment="1">
      <alignment horizontal="center" vertical="center"/>
    </xf>
    <xf numFmtId="2" fontId="1" fillId="0" borderId="9" xfId="0" applyNumberFormat="1" applyFont="1" applyBorder="1" applyAlignment="1">
      <alignment horizontal="center" vertical="center" wrapText="1"/>
    </xf>
    <xf numFmtId="0" fontId="1" fillId="0" borderId="12" xfId="0" applyFont="1" applyBorder="1" applyAlignment="1">
      <alignment horizontal="center" vertical="center" wrapText="1"/>
    </xf>
    <xf numFmtId="2" fontId="1" fillId="0" borderId="40" xfId="0" applyNumberFormat="1" applyFont="1" applyBorder="1" applyAlignment="1">
      <alignment horizontal="center" vertical="center" wrapText="1"/>
    </xf>
    <xf numFmtId="2" fontId="1" fillId="0" borderId="11" xfId="0" applyNumberFormat="1" applyFont="1" applyBorder="1" applyAlignment="1">
      <alignment horizontal="center" vertical="center" wrapText="1"/>
    </xf>
    <xf numFmtId="2" fontId="1" fillId="0" borderId="38" xfId="0" applyNumberFormat="1" applyFont="1" applyBorder="1" applyAlignment="1">
      <alignment horizontal="center" vertical="center" wrapText="1"/>
    </xf>
    <xf numFmtId="2" fontId="1" fillId="0" borderId="32"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23" xfId="0" applyFont="1" applyBorder="1" applyAlignment="1">
      <alignment horizontal="right" vertical="center" wrapText="1"/>
    </xf>
    <xf numFmtId="0" fontId="2" fillId="0" borderId="24" xfId="0" applyFont="1" applyBorder="1" applyAlignment="1">
      <alignment horizontal="right" vertical="center" wrapText="1"/>
    </xf>
    <xf numFmtId="0" fontId="9" fillId="6" borderId="43" xfId="0" applyFont="1" applyFill="1" applyBorder="1" applyAlignment="1" applyProtection="1">
      <alignment vertical="center" wrapText="1"/>
      <protection locked="0"/>
    </xf>
    <xf numFmtId="0" fontId="9" fillId="6" borderId="44" xfId="0" applyFont="1" applyFill="1" applyBorder="1" applyAlignment="1" applyProtection="1">
      <alignment vertical="center" wrapText="1"/>
      <protection locked="0"/>
    </xf>
    <xf numFmtId="0" fontId="9" fillId="6" borderId="24" xfId="0" applyFont="1" applyFill="1" applyBorder="1" applyAlignment="1" applyProtection="1">
      <alignment vertical="center" wrapText="1"/>
      <protection locked="0"/>
    </xf>
    <xf numFmtId="0" fontId="20" fillId="6" borderId="43" xfId="0" applyFont="1" applyFill="1" applyBorder="1" applyAlignment="1" applyProtection="1">
      <alignment vertical="center" wrapText="1"/>
      <protection locked="0"/>
    </xf>
    <xf numFmtId="0" fontId="20" fillId="6" borderId="24" xfId="0" applyFont="1" applyFill="1" applyBorder="1" applyAlignment="1" applyProtection="1">
      <alignment vertical="center"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8"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8" fillId="2" borderId="14" xfId="0" applyFont="1" applyFill="1" applyBorder="1" applyAlignment="1">
      <alignment horizontal="left" vertical="center"/>
    </xf>
    <xf numFmtId="0" fontId="8" fillId="2" borderId="9" xfId="0" applyFont="1" applyFill="1" applyBorder="1" applyAlignment="1">
      <alignment horizontal="left" vertical="center"/>
    </xf>
    <xf numFmtId="0" fontId="8" fillId="2" borderId="15" xfId="0" applyFont="1" applyFill="1" applyBorder="1" applyAlignment="1">
      <alignment horizontal="left" vertical="center"/>
    </xf>
    <xf numFmtId="164" fontId="1" fillId="4" borderId="0" xfId="0" applyNumberFormat="1" applyFont="1" applyFill="1" applyAlignment="1">
      <alignment horizontal="center"/>
    </xf>
    <xf numFmtId="0" fontId="1" fillId="0" borderId="30" xfId="0" applyFont="1" applyBorder="1" applyAlignment="1">
      <alignment horizontal="right"/>
    </xf>
    <xf numFmtId="0" fontId="1" fillId="0" borderId="31" xfId="0" applyFont="1" applyBorder="1" applyAlignment="1">
      <alignment horizontal="right"/>
    </xf>
    <xf numFmtId="0" fontId="1" fillId="0" borderId="19" xfId="0" applyFont="1" applyBorder="1" applyAlignment="1">
      <alignment horizontal="right" vertical="center"/>
    </xf>
    <xf numFmtId="0" fontId="1" fillId="0" borderId="20" xfId="0" applyFont="1" applyBorder="1" applyAlignment="1">
      <alignment horizontal="right" vertical="center"/>
    </xf>
    <xf numFmtId="0" fontId="1" fillId="0" borderId="23" xfId="0" applyFont="1" applyBorder="1" applyAlignment="1">
      <alignment horizontal="right"/>
    </xf>
    <xf numFmtId="0" fontId="1" fillId="0" borderId="24" xfId="0" applyFont="1" applyBorder="1" applyAlignment="1">
      <alignment horizontal="right"/>
    </xf>
    <xf numFmtId="0" fontId="0" fillId="0" borderId="1" xfId="0" applyBorder="1" applyAlignment="1">
      <alignment horizontal="left"/>
    </xf>
    <xf numFmtId="0" fontId="0" fillId="0" borderId="2" xfId="0" applyBorder="1"/>
    <xf numFmtId="0" fontId="0" fillId="0" borderId="0" xfId="0"/>
    <xf numFmtId="0" fontId="0" fillId="0" borderId="3" xfId="0" applyBorder="1"/>
    <xf numFmtId="0" fontId="0" fillId="0" borderId="4" xfId="0" applyBorder="1" applyAlignment="1">
      <alignment horizontal="left" wrapText="1"/>
    </xf>
    <xf numFmtId="0" fontId="0" fillId="0" borderId="5" xfId="0" applyBorder="1" applyAlignment="1">
      <alignment horizontal="left" wrapText="1"/>
    </xf>
    <xf numFmtId="0" fontId="1" fillId="4" borderId="29" xfId="0" applyFont="1" applyFill="1" applyBorder="1" applyAlignment="1">
      <alignment vertical="center"/>
    </xf>
    <xf numFmtId="0" fontId="1" fillId="4" borderId="0" xfId="0" applyFont="1" applyFill="1" applyAlignment="1">
      <alignment vertical="center"/>
    </xf>
    <xf numFmtId="0" fontId="1" fillId="4" borderId="21" xfId="0" applyFont="1" applyFill="1" applyBorder="1" applyAlignment="1">
      <alignment vertical="center"/>
    </xf>
    <xf numFmtId="0" fontId="1" fillId="4" borderId="22" xfId="0" applyFont="1" applyFill="1" applyBorder="1" applyAlignment="1">
      <alignment vertical="center"/>
    </xf>
    <xf numFmtId="0" fontId="1" fillId="4" borderId="25" xfId="0" applyFont="1" applyFill="1" applyBorder="1" applyAlignment="1">
      <alignment vertical="center"/>
    </xf>
    <xf numFmtId="0" fontId="1" fillId="4" borderId="7" xfId="0" applyFont="1" applyFill="1" applyBorder="1" applyAlignment="1">
      <alignment vertical="center"/>
    </xf>
    <xf numFmtId="0" fontId="1" fillId="4" borderId="8" xfId="0" applyFont="1" applyFill="1" applyBorder="1" applyAlignment="1">
      <alignment vertical="center"/>
    </xf>
  </cellXfs>
  <cellStyles count="2">
    <cellStyle name="Normal" xfId="0" builtinId="0"/>
    <cellStyle name="Normal_WATERWAY" xfId="1" xr:uid="{00000000-0005-0000-0000-000001000000}"/>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colors>
    <mruColors>
      <color rgb="FFCCFFCC"/>
      <color rgb="FFFFCCFF"/>
      <color rgb="FFCCFFFF"/>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tabSelected="1" workbookViewId="0">
      <selection activeCell="A10" sqref="A10"/>
    </sheetView>
  </sheetViews>
  <sheetFormatPr defaultRowHeight="14.5" x14ac:dyDescent="0.35"/>
  <cols>
    <col min="1" max="1" width="157.81640625" style="31" customWidth="1"/>
  </cols>
  <sheetData>
    <row r="1" spans="1:1" ht="15.5" x14ac:dyDescent="0.35">
      <c r="A1" s="72" t="s">
        <v>113</v>
      </c>
    </row>
    <row r="3" spans="1:1" ht="53.25" customHeight="1" x14ac:dyDescent="0.35">
      <c r="A3" s="33" t="s">
        <v>114</v>
      </c>
    </row>
    <row r="4" spans="1:1" ht="15" customHeight="1" x14ac:dyDescent="0.35">
      <c r="A4" s="33"/>
    </row>
    <row r="5" spans="1:1" ht="15" customHeight="1" x14ac:dyDescent="0.35">
      <c r="A5" s="71" t="s">
        <v>99</v>
      </c>
    </row>
    <row r="6" spans="1:1" ht="15" customHeight="1" x14ac:dyDescent="0.35">
      <c r="A6" s="71" t="s">
        <v>100</v>
      </c>
    </row>
    <row r="7" spans="1:1" ht="15" customHeight="1" x14ac:dyDescent="0.35">
      <c r="A7" s="71" t="s">
        <v>101</v>
      </c>
    </row>
    <row r="8" spans="1:1" ht="15" customHeight="1" x14ac:dyDescent="0.35">
      <c r="A8" s="33"/>
    </row>
    <row r="9" spans="1:1" ht="15" customHeight="1" x14ac:dyDescent="0.35">
      <c r="A9" s="33" t="s">
        <v>98</v>
      </c>
    </row>
    <row r="10" spans="1:1" ht="15" customHeight="1" x14ac:dyDescent="0.35">
      <c r="A10" s="33"/>
    </row>
    <row r="11" spans="1:1" s="31" customFormat="1" ht="25" customHeight="1" x14ac:dyDescent="0.35">
      <c r="A11" s="73" t="s">
        <v>63</v>
      </c>
    </row>
    <row r="12" spans="1:1" ht="15" customHeight="1" x14ac:dyDescent="0.35">
      <c r="A12" s="70" t="s">
        <v>64</v>
      </c>
    </row>
    <row r="13" spans="1:1" ht="15" customHeight="1" x14ac:dyDescent="0.35">
      <c r="A13" s="70" t="s">
        <v>65</v>
      </c>
    </row>
    <row r="14" spans="1:1" ht="15" customHeight="1" x14ac:dyDescent="0.35">
      <c r="A14" s="70" t="s">
        <v>103</v>
      </c>
    </row>
    <row r="15" spans="1:1" ht="25" customHeight="1" x14ac:dyDescent="0.35">
      <c r="A15" s="69" t="s">
        <v>66</v>
      </c>
    </row>
    <row r="16" spans="1:1" ht="15" customHeight="1" x14ac:dyDescent="0.35">
      <c r="A16" s="70" t="s">
        <v>67</v>
      </c>
    </row>
    <row r="17" spans="1:1" ht="15" customHeight="1" x14ac:dyDescent="0.35">
      <c r="A17" s="70" t="s">
        <v>68</v>
      </c>
    </row>
    <row r="18" spans="1:1" ht="15" customHeight="1" x14ac:dyDescent="0.35">
      <c r="A18" s="70" t="s">
        <v>69</v>
      </c>
    </row>
    <row r="19" spans="1:1" ht="15" customHeight="1" x14ac:dyDescent="0.35">
      <c r="A19" s="70" t="s">
        <v>102</v>
      </c>
    </row>
    <row r="20" spans="1:1" ht="15" customHeight="1" x14ac:dyDescent="0.35">
      <c r="A20" s="70" t="s">
        <v>70</v>
      </c>
    </row>
    <row r="21" spans="1:1" ht="15" customHeight="1" x14ac:dyDescent="0.35">
      <c r="A21" s="33"/>
    </row>
    <row r="22" spans="1:1" ht="30" customHeight="1" x14ac:dyDescent="0.35">
      <c r="A22" s="33" t="s">
        <v>97</v>
      </c>
    </row>
    <row r="23" spans="1:1" x14ac:dyDescent="0.35">
      <c r="A23" s="33"/>
    </row>
    <row r="24" spans="1:1" x14ac:dyDescent="0.35">
      <c r="A24" s="32" t="s">
        <v>71</v>
      </c>
    </row>
    <row r="25" spans="1:1" x14ac:dyDescent="0.35">
      <c r="A25" s="32" t="s">
        <v>62</v>
      </c>
    </row>
    <row r="26" spans="1:1" ht="31" x14ac:dyDescent="0.35">
      <c r="A26" s="32" t="s">
        <v>94</v>
      </c>
    </row>
    <row r="27" spans="1:1" x14ac:dyDescent="0.35">
      <c r="A27" s="32" t="s">
        <v>72</v>
      </c>
    </row>
    <row r="28" spans="1:1" x14ac:dyDescent="0.35">
      <c r="A28" s="33"/>
    </row>
    <row r="29" spans="1:1" ht="110.15" customHeight="1" x14ac:dyDescent="0.35">
      <c r="A29" s="33" t="s">
        <v>104</v>
      </c>
    </row>
    <row r="30" spans="1:1" ht="15" customHeight="1" x14ac:dyDescent="0.35">
      <c r="A30" s="33"/>
    </row>
    <row r="31" spans="1:1" ht="75" customHeight="1" x14ac:dyDescent="0.35">
      <c r="A31" s="33" t="s">
        <v>96</v>
      </c>
    </row>
  </sheetData>
  <sheetProtection algorithmName="SHA-512" hashValue="uyI6zKZL08G1sP52p4eJvEqkC/t4+fbMa76rb/bfKhEr5npB8xyUP03K+VK7dcJG16bvHTHgqFBaMhU9FGeNlA==" saltValue="7RCl4WZAU3+n3uyJ60Ytbw=="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5"/>
  <sheetViews>
    <sheetView zoomScale="95" zoomScaleNormal="95" workbookViewId="0">
      <selection activeCell="C41" sqref="C41"/>
    </sheetView>
  </sheetViews>
  <sheetFormatPr defaultRowHeight="14.5" x14ac:dyDescent="0.35"/>
  <cols>
    <col min="1" max="1" width="3.54296875" customWidth="1"/>
    <col min="3" max="3" width="30.81640625" customWidth="1"/>
    <col min="4" max="5" width="12.81640625" customWidth="1"/>
    <col min="6" max="6" width="14.81640625" customWidth="1"/>
    <col min="7" max="8" width="16.81640625" customWidth="1"/>
    <col min="9" max="11" width="12.81640625" customWidth="1"/>
  </cols>
  <sheetData>
    <row r="1" spans="2:11" ht="15" thickBot="1" x14ac:dyDescent="0.4">
      <c r="B1" s="1"/>
      <c r="C1" s="1"/>
      <c r="D1" s="2"/>
      <c r="E1" s="2"/>
      <c r="F1" s="2"/>
      <c r="G1" s="2"/>
      <c r="H1" s="2"/>
      <c r="I1" s="2"/>
      <c r="J1" s="2"/>
      <c r="K1" s="2"/>
    </row>
    <row r="2" spans="2:11" ht="26.15" customHeight="1" x14ac:dyDescent="0.35">
      <c r="B2" s="85" t="s">
        <v>0</v>
      </c>
      <c r="C2" s="86"/>
      <c r="D2" s="86"/>
      <c r="E2" s="86"/>
      <c r="F2" s="86"/>
      <c r="G2" s="86"/>
      <c r="H2" s="86"/>
      <c r="I2" s="86"/>
      <c r="J2" s="86"/>
      <c r="K2" s="87"/>
    </row>
    <row r="3" spans="2:11" ht="26.15" customHeight="1" thickBot="1" x14ac:dyDescent="0.4">
      <c r="B3" s="105" t="s">
        <v>12</v>
      </c>
      <c r="C3" s="106"/>
      <c r="D3" s="107"/>
      <c r="E3" s="108"/>
      <c r="F3" s="108"/>
      <c r="G3" s="109"/>
      <c r="H3" s="77" t="s">
        <v>106</v>
      </c>
      <c r="I3" s="110"/>
      <c r="J3" s="111"/>
      <c r="K3" s="78" t="s">
        <v>105</v>
      </c>
    </row>
    <row r="4" spans="2:11" ht="34.5" customHeight="1" x14ac:dyDescent="0.35">
      <c r="B4" s="91" t="s">
        <v>1</v>
      </c>
      <c r="C4" s="93" t="s">
        <v>2</v>
      </c>
      <c r="D4" s="95" t="s">
        <v>13</v>
      </c>
      <c r="E4" s="97" t="s">
        <v>14</v>
      </c>
      <c r="F4" s="97" t="s">
        <v>3</v>
      </c>
      <c r="G4" s="99" t="s">
        <v>15</v>
      </c>
      <c r="H4" s="100"/>
      <c r="I4" s="101" t="s">
        <v>18</v>
      </c>
      <c r="J4" s="101" t="s">
        <v>19</v>
      </c>
      <c r="K4" s="103" t="s">
        <v>20</v>
      </c>
    </row>
    <row r="5" spans="2:11" ht="30.75" customHeight="1" thickBot="1" x14ac:dyDescent="0.4">
      <c r="B5" s="92"/>
      <c r="C5" s="94"/>
      <c r="D5" s="96"/>
      <c r="E5" s="98"/>
      <c r="F5" s="98"/>
      <c r="G5" s="7" t="s">
        <v>16</v>
      </c>
      <c r="H5" s="7" t="s">
        <v>17</v>
      </c>
      <c r="I5" s="102"/>
      <c r="J5" s="102"/>
      <c r="K5" s="104"/>
    </row>
    <row r="6" spans="2:11" ht="30" customHeight="1" x14ac:dyDescent="0.35">
      <c r="B6" s="115" t="s">
        <v>10</v>
      </c>
      <c r="C6" s="116"/>
      <c r="D6" s="116"/>
      <c r="E6" s="116"/>
      <c r="F6" s="116"/>
      <c r="G6" s="116"/>
      <c r="H6" s="116"/>
      <c r="I6" s="116"/>
      <c r="J6" s="116"/>
      <c r="K6" s="117"/>
    </row>
    <row r="7" spans="2:11" ht="15" customHeight="1" thickBot="1" x14ac:dyDescent="0.4">
      <c r="B7" s="8">
        <v>0</v>
      </c>
      <c r="C7" s="50" t="s">
        <v>8</v>
      </c>
      <c r="D7" s="34"/>
      <c r="E7" s="34"/>
      <c r="F7" s="51">
        <f>E7/12*43560*D7</f>
        <v>0</v>
      </c>
      <c r="G7" s="35"/>
      <c r="H7" s="12"/>
      <c r="I7" s="34"/>
      <c r="J7" s="34"/>
      <c r="K7" s="42"/>
    </row>
    <row r="8" spans="2:11" ht="30" customHeight="1" thickTop="1" x14ac:dyDescent="0.35">
      <c r="B8" s="118" t="s">
        <v>11</v>
      </c>
      <c r="C8" s="119"/>
      <c r="D8" s="119"/>
      <c r="E8" s="119"/>
      <c r="F8" s="119"/>
      <c r="G8" s="119"/>
      <c r="H8" s="119"/>
      <c r="I8" s="119"/>
      <c r="J8" s="119"/>
      <c r="K8" s="120"/>
    </row>
    <row r="9" spans="2:11" x14ac:dyDescent="0.35">
      <c r="B9" s="9">
        <v>1</v>
      </c>
      <c r="C9" s="36"/>
      <c r="D9" s="37"/>
      <c r="E9" s="37"/>
      <c r="F9" s="56">
        <f>E9/12*D9*43560</f>
        <v>0</v>
      </c>
      <c r="G9" s="47"/>
      <c r="H9" s="47"/>
      <c r="I9" s="37"/>
      <c r="J9" s="37"/>
      <c r="K9" s="43"/>
    </row>
    <row r="10" spans="2:11" x14ac:dyDescent="0.35">
      <c r="B10" s="11">
        <v>2</v>
      </c>
      <c r="C10" s="38"/>
      <c r="D10" s="37"/>
      <c r="E10" s="37"/>
      <c r="F10" s="56">
        <f t="shared" ref="F10:F28" si="0">E10/12*D10*43560</f>
        <v>0</v>
      </c>
      <c r="G10" s="48"/>
      <c r="H10" s="47"/>
      <c r="I10" s="44"/>
      <c r="J10" s="44"/>
      <c r="K10" s="45"/>
    </row>
    <row r="11" spans="2:11" x14ac:dyDescent="0.35">
      <c r="B11" s="10">
        <v>3</v>
      </c>
      <c r="C11" s="38"/>
      <c r="D11" s="37"/>
      <c r="E11" s="37"/>
      <c r="F11" s="56">
        <f t="shared" si="0"/>
        <v>0</v>
      </c>
      <c r="G11" s="48"/>
      <c r="H11" s="47"/>
      <c r="I11" s="44"/>
      <c r="J11" s="44"/>
      <c r="K11" s="45"/>
    </row>
    <row r="12" spans="2:11" x14ac:dyDescent="0.35">
      <c r="B12" s="11">
        <v>4</v>
      </c>
      <c r="C12" s="38"/>
      <c r="D12" s="37"/>
      <c r="E12" s="37"/>
      <c r="F12" s="56">
        <f t="shared" si="0"/>
        <v>0</v>
      </c>
      <c r="G12" s="48"/>
      <c r="H12" s="47"/>
      <c r="I12" s="44"/>
      <c r="J12" s="44"/>
      <c r="K12" s="45"/>
    </row>
    <row r="13" spans="2:11" x14ac:dyDescent="0.35">
      <c r="B13" s="10">
        <v>5</v>
      </c>
      <c r="C13" s="38"/>
      <c r="D13" s="37"/>
      <c r="E13" s="37"/>
      <c r="F13" s="56">
        <f t="shared" si="0"/>
        <v>0</v>
      </c>
      <c r="G13" s="48"/>
      <c r="H13" s="47"/>
      <c r="I13" s="44"/>
      <c r="J13" s="44"/>
      <c r="K13" s="45"/>
    </row>
    <row r="14" spans="2:11" x14ac:dyDescent="0.35">
      <c r="B14" s="11">
        <v>6</v>
      </c>
      <c r="C14" s="39"/>
      <c r="D14" s="37"/>
      <c r="E14" s="37"/>
      <c r="F14" s="56">
        <f t="shared" si="0"/>
        <v>0</v>
      </c>
      <c r="G14" s="48"/>
      <c r="H14" s="47"/>
      <c r="I14" s="44"/>
      <c r="J14" s="44"/>
      <c r="K14" s="45"/>
    </row>
    <row r="15" spans="2:11" x14ac:dyDescent="0.35">
      <c r="B15" s="10">
        <v>7</v>
      </c>
      <c r="C15" s="39"/>
      <c r="D15" s="37"/>
      <c r="E15" s="37"/>
      <c r="F15" s="56">
        <f t="shared" si="0"/>
        <v>0</v>
      </c>
      <c r="G15" s="48"/>
      <c r="H15" s="47"/>
      <c r="I15" s="44"/>
      <c r="J15" s="44"/>
      <c r="K15" s="45"/>
    </row>
    <row r="16" spans="2:11" x14ac:dyDescent="0.35">
      <c r="B16" s="11">
        <v>8</v>
      </c>
      <c r="C16" s="39"/>
      <c r="D16" s="37"/>
      <c r="E16" s="37"/>
      <c r="F16" s="56">
        <f t="shared" si="0"/>
        <v>0</v>
      </c>
      <c r="G16" s="48"/>
      <c r="H16" s="47"/>
      <c r="I16" s="44"/>
      <c r="J16" s="44"/>
      <c r="K16" s="45"/>
    </row>
    <row r="17" spans="2:11" x14ac:dyDescent="0.35">
      <c r="B17" s="10">
        <v>9</v>
      </c>
      <c r="C17" s="39"/>
      <c r="D17" s="37"/>
      <c r="E17" s="37"/>
      <c r="F17" s="56">
        <f t="shared" si="0"/>
        <v>0</v>
      </c>
      <c r="G17" s="48"/>
      <c r="H17" s="47"/>
      <c r="I17" s="44"/>
      <c r="J17" s="44"/>
      <c r="K17" s="45"/>
    </row>
    <row r="18" spans="2:11" x14ac:dyDescent="0.35">
      <c r="B18" s="11">
        <v>10</v>
      </c>
      <c r="C18" s="39"/>
      <c r="D18" s="37"/>
      <c r="E18" s="37"/>
      <c r="F18" s="56">
        <f t="shared" si="0"/>
        <v>0</v>
      </c>
      <c r="G18" s="48"/>
      <c r="H18" s="47"/>
      <c r="I18" s="44"/>
      <c r="J18" s="44"/>
      <c r="K18" s="45"/>
    </row>
    <row r="19" spans="2:11" x14ac:dyDescent="0.35">
      <c r="B19" s="10">
        <v>11</v>
      </c>
      <c r="C19" s="39"/>
      <c r="D19" s="37"/>
      <c r="E19" s="37"/>
      <c r="F19" s="56">
        <f t="shared" si="0"/>
        <v>0</v>
      </c>
      <c r="G19" s="48"/>
      <c r="H19" s="47"/>
      <c r="I19" s="44"/>
      <c r="J19" s="44"/>
      <c r="K19" s="45"/>
    </row>
    <row r="20" spans="2:11" x14ac:dyDescent="0.35">
      <c r="B20" s="11">
        <v>12</v>
      </c>
      <c r="C20" s="39"/>
      <c r="D20" s="37"/>
      <c r="E20" s="37"/>
      <c r="F20" s="56">
        <f t="shared" si="0"/>
        <v>0</v>
      </c>
      <c r="G20" s="48"/>
      <c r="H20" s="47"/>
      <c r="I20" s="44"/>
      <c r="J20" s="44"/>
      <c r="K20" s="45"/>
    </row>
    <row r="21" spans="2:11" x14ac:dyDescent="0.35">
      <c r="B21" s="10">
        <v>13</v>
      </c>
      <c r="C21" s="39"/>
      <c r="D21" s="37"/>
      <c r="E21" s="37"/>
      <c r="F21" s="56">
        <f t="shared" si="0"/>
        <v>0</v>
      </c>
      <c r="G21" s="48"/>
      <c r="H21" s="47"/>
      <c r="I21" s="44"/>
      <c r="J21" s="44"/>
      <c r="K21" s="45"/>
    </row>
    <row r="22" spans="2:11" x14ac:dyDescent="0.35">
      <c r="B22" s="11">
        <v>14</v>
      </c>
      <c r="C22" s="39"/>
      <c r="D22" s="37"/>
      <c r="E22" s="37"/>
      <c r="F22" s="56">
        <f t="shared" si="0"/>
        <v>0</v>
      </c>
      <c r="G22" s="48"/>
      <c r="H22" s="47"/>
      <c r="I22" s="44"/>
      <c r="J22" s="44"/>
      <c r="K22" s="45"/>
    </row>
    <row r="23" spans="2:11" x14ac:dyDescent="0.35">
      <c r="B23" s="10">
        <v>15</v>
      </c>
      <c r="C23" s="39"/>
      <c r="D23" s="37"/>
      <c r="E23" s="37"/>
      <c r="F23" s="56">
        <f t="shared" si="0"/>
        <v>0</v>
      </c>
      <c r="G23" s="48"/>
      <c r="H23" s="47"/>
      <c r="I23" s="44"/>
      <c r="J23" s="44"/>
      <c r="K23" s="45"/>
    </row>
    <row r="24" spans="2:11" x14ac:dyDescent="0.35">
      <c r="B24" s="11">
        <v>16</v>
      </c>
      <c r="C24" s="39"/>
      <c r="D24" s="37"/>
      <c r="E24" s="37"/>
      <c r="F24" s="56">
        <f t="shared" si="0"/>
        <v>0</v>
      </c>
      <c r="G24" s="48"/>
      <c r="H24" s="47"/>
      <c r="I24" s="44"/>
      <c r="J24" s="44"/>
      <c r="K24" s="45"/>
    </row>
    <row r="25" spans="2:11" x14ac:dyDescent="0.35">
      <c r="B25" s="10">
        <v>17</v>
      </c>
      <c r="C25" s="39"/>
      <c r="D25" s="37"/>
      <c r="E25" s="37"/>
      <c r="F25" s="56">
        <f t="shared" si="0"/>
        <v>0</v>
      </c>
      <c r="G25" s="48"/>
      <c r="H25" s="47"/>
      <c r="I25" s="44"/>
      <c r="J25" s="44"/>
      <c r="K25" s="45"/>
    </row>
    <row r="26" spans="2:11" x14ac:dyDescent="0.35">
      <c r="B26" s="11">
        <v>18</v>
      </c>
      <c r="C26" s="39"/>
      <c r="D26" s="37"/>
      <c r="E26" s="37"/>
      <c r="F26" s="56">
        <f t="shared" si="0"/>
        <v>0</v>
      </c>
      <c r="G26" s="48"/>
      <c r="H26" s="47"/>
      <c r="I26" s="44"/>
      <c r="J26" s="44"/>
      <c r="K26" s="45"/>
    </row>
    <row r="27" spans="2:11" x14ac:dyDescent="0.35">
      <c r="B27" s="10">
        <v>19</v>
      </c>
      <c r="C27" s="39"/>
      <c r="D27" s="37"/>
      <c r="E27" s="37"/>
      <c r="F27" s="56">
        <f t="shared" si="0"/>
        <v>0</v>
      </c>
      <c r="G27" s="48"/>
      <c r="H27" s="47"/>
      <c r="I27" s="44"/>
      <c r="J27" s="44"/>
      <c r="K27" s="45"/>
    </row>
    <row r="28" spans="2:11" ht="15" thickBot="1" x14ac:dyDescent="0.4">
      <c r="B28" s="13">
        <v>20</v>
      </c>
      <c r="C28" s="40"/>
      <c r="D28" s="41"/>
      <c r="E28" s="41"/>
      <c r="F28" s="57">
        <f t="shared" si="0"/>
        <v>0</v>
      </c>
      <c r="G28" s="49"/>
      <c r="H28" s="49"/>
      <c r="I28" s="41"/>
      <c r="J28" s="41"/>
      <c r="K28" s="46"/>
    </row>
    <row r="29" spans="2:11" x14ac:dyDescent="0.35">
      <c r="B29" s="122" t="s">
        <v>4</v>
      </c>
      <c r="C29" s="123"/>
      <c r="D29" s="121"/>
      <c r="E29" s="121"/>
      <c r="F29" s="121"/>
      <c r="G29" s="52" t="str">
        <f>IF(SUM(G7:G28)=0,"-----",SUM(G7:G28))</f>
        <v>-----</v>
      </c>
      <c r="H29" s="53" t="str">
        <f>IF(SUM(H9:H28)=0,"-----",SUM(H9:H28))</f>
        <v>-----</v>
      </c>
      <c r="I29" s="54">
        <f>IF(I7&gt;0,SUM(I9:I28)+((I7/$D$7)*($D$7-SUM($D$9:$D$28))),SUM(I9:I28))</f>
        <v>0</v>
      </c>
      <c r="J29" s="54">
        <f>IF(J7&gt;0,SUM(J9:J28)+((J7/$D$7)*($D$7-SUM($D$9:$D$28))),SUM(J9:J28))</f>
        <v>0</v>
      </c>
      <c r="K29" s="55">
        <f>IF(K7&gt;0,SUM(K9:K28)+((K7/$D$7)*($D$7-SUM($D$9:$D$28))),SUM(K9:K28))</f>
        <v>0</v>
      </c>
    </row>
    <row r="30" spans="2:11" x14ac:dyDescent="0.35">
      <c r="B30" s="124" t="s">
        <v>5</v>
      </c>
      <c r="C30" s="125"/>
      <c r="D30" s="74" t="e">
        <f>IF(OR(H9&gt;F9,H10&gt;F10,H11&gt;F11,H12&gt;F12,H13&gt;F13,H14&gt;F14,H15&gt;F15,H16&gt;F16,H17&gt;F17,H18&gt;F18,H19&gt;F19,H20&gt;F20,H21&gt;F21,H22&gt;F22,H23&gt;F23,H24&gt;F24,H25&gt;F25,H26&gt;F26,H27&gt;F27,H28&gt;F28),"INVALID",IF((H29-G29)&gt;=0,"YES","NO"))</f>
        <v>#VALUE!</v>
      </c>
      <c r="E30" s="134"/>
      <c r="F30" s="135"/>
      <c r="G30" s="136"/>
      <c r="H30" s="136"/>
      <c r="I30" s="136"/>
      <c r="J30" s="136"/>
      <c r="K30" s="137"/>
    </row>
    <row r="31" spans="2:11" ht="15" thickBot="1" x14ac:dyDescent="0.4">
      <c r="B31" s="126" t="s">
        <v>6</v>
      </c>
      <c r="C31" s="127"/>
      <c r="D31" s="75" t="e">
        <f>IF(D30="INVALID",0,H29-G29)</f>
        <v>#VALUE!</v>
      </c>
      <c r="E31" s="76" t="e">
        <f>IF(D31&gt;0,"Credit",IF(D31&lt;0,"Shortfall","N/A"))</f>
        <v>#VALUE!</v>
      </c>
      <c r="F31" s="138"/>
      <c r="G31" s="139"/>
      <c r="H31" s="139"/>
      <c r="I31" s="139"/>
      <c r="J31" s="139"/>
      <c r="K31" s="140"/>
    </row>
    <row r="32" spans="2:11" x14ac:dyDescent="0.35">
      <c r="B32" s="128" t="s">
        <v>7</v>
      </c>
      <c r="C32" s="129"/>
      <c r="D32" s="130"/>
      <c r="E32" s="130"/>
      <c r="F32" s="130"/>
      <c r="G32" s="130"/>
      <c r="H32" s="130"/>
      <c r="I32" s="129"/>
      <c r="J32" s="129"/>
      <c r="K32" s="131"/>
    </row>
    <row r="33" spans="2:11" ht="15" customHeight="1" x14ac:dyDescent="0.35">
      <c r="B33" s="132" t="s">
        <v>9</v>
      </c>
      <c r="C33" s="80"/>
      <c r="D33" s="80"/>
      <c r="E33" s="80"/>
      <c r="F33" s="80"/>
      <c r="G33" s="80"/>
      <c r="H33" s="80"/>
      <c r="I33" s="80"/>
      <c r="J33" s="80"/>
      <c r="K33" s="133"/>
    </row>
    <row r="34" spans="2:11" ht="15" customHeight="1" x14ac:dyDescent="0.35">
      <c r="B34" s="88" t="s">
        <v>95</v>
      </c>
      <c r="C34" s="89"/>
      <c r="D34" s="89"/>
      <c r="E34" s="89"/>
      <c r="F34" s="89"/>
      <c r="G34" s="89"/>
      <c r="H34" s="89"/>
      <c r="I34" s="89"/>
      <c r="J34" s="89"/>
      <c r="K34" s="90"/>
    </row>
    <row r="35" spans="2:11" ht="15" customHeight="1" x14ac:dyDescent="0.35">
      <c r="B35" s="132" t="s">
        <v>108</v>
      </c>
      <c r="C35" s="80"/>
      <c r="D35" s="80"/>
      <c r="E35" s="80"/>
      <c r="F35" s="80"/>
      <c r="G35" s="80"/>
      <c r="H35" s="80"/>
      <c r="I35" s="80"/>
      <c r="J35" s="80"/>
      <c r="K35" s="133"/>
    </row>
    <row r="36" spans="2:11" ht="15" customHeight="1" x14ac:dyDescent="0.35">
      <c r="B36" s="132" t="s">
        <v>109</v>
      </c>
      <c r="C36" s="80"/>
      <c r="D36" s="80"/>
      <c r="E36" s="80"/>
      <c r="F36" s="80"/>
      <c r="G36" s="80"/>
      <c r="H36" s="80"/>
      <c r="I36" s="80"/>
      <c r="J36" s="80"/>
      <c r="K36" s="133"/>
    </row>
    <row r="37" spans="2:11" ht="15" customHeight="1" x14ac:dyDescent="0.35">
      <c r="B37" s="132" t="s">
        <v>110</v>
      </c>
      <c r="C37" s="80"/>
      <c r="D37" s="80"/>
      <c r="E37" s="80"/>
      <c r="F37" s="80"/>
      <c r="G37" s="80"/>
      <c r="H37" s="80"/>
      <c r="I37" s="80"/>
      <c r="J37" s="80"/>
      <c r="K37" s="133"/>
    </row>
    <row r="38" spans="2:11" ht="15" customHeight="1" x14ac:dyDescent="0.35">
      <c r="B38" s="132" t="s">
        <v>111</v>
      </c>
      <c r="C38" s="80"/>
      <c r="D38" s="80"/>
      <c r="E38" s="80"/>
      <c r="F38" s="80"/>
      <c r="G38" s="80"/>
      <c r="H38" s="80"/>
      <c r="I38" s="80"/>
      <c r="J38" s="80"/>
      <c r="K38" s="133"/>
    </row>
    <row r="39" spans="2:11" ht="15" thickBot="1" x14ac:dyDescent="0.4">
      <c r="B39" s="112" t="s">
        <v>112</v>
      </c>
      <c r="C39" s="113"/>
      <c r="D39" s="113"/>
      <c r="E39" s="113"/>
      <c r="F39" s="113"/>
      <c r="G39" s="113"/>
      <c r="H39" s="113"/>
      <c r="I39" s="113"/>
      <c r="J39" s="113"/>
      <c r="K39" s="114"/>
    </row>
    <row r="40" spans="2:11" x14ac:dyDescent="0.35">
      <c r="B40" s="3"/>
    </row>
    <row r="85" spans="3:8" x14ac:dyDescent="0.35">
      <c r="C85" s="4"/>
      <c r="D85" s="5"/>
      <c r="E85" s="5"/>
      <c r="F85" s="5"/>
      <c r="G85" s="5"/>
      <c r="H85" s="6"/>
    </row>
  </sheetData>
  <sheetProtection algorithmName="SHA-512" hashValue="+qA00JDJ3wH71KqJ91oMeJ8dLyoEOS8Ims6SFk5oPjjp7jwepQ8HKSw0vqwLkmivOVsyhiJGbqDJ95xemD0yKw==" saltValue="f/wKZr2QqbOG+iCjm2SVmw==" spinCount="100000" sheet="1" objects="1" scenarios="1"/>
  <mergeCells count="29">
    <mergeCell ref="B39:K39"/>
    <mergeCell ref="B6:K6"/>
    <mergeCell ref="B8:K8"/>
    <mergeCell ref="D29:F29"/>
    <mergeCell ref="B29:C29"/>
    <mergeCell ref="B30:C30"/>
    <mergeCell ref="B31:C31"/>
    <mergeCell ref="B32:K32"/>
    <mergeCell ref="B33:K33"/>
    <mergeCell ref="E30:K30"/>
    <mergeCell ref="F31:K31"/>
    <mergeCell ref="B35:K35"/>
    <mergeCell ref="B36:K36"/>
    <mergeCell ref="B37:K37"/>
    <mergeCell ref="B38:K38"/>
    <mergeCell ref="B2:K2"/>
    <mergeCell ref="B34:K34"/>
    <mergeCell ref="B4:B5"/>
    <mergeCell ref="C4:C5"/>
    <mergeCell ref="D4:D5"/>
    <mergeCell ref="E4:E5"/>
    <mergeCell ref="F4:F5"/>
    <mergeCell ref="G4:H4"/>
    <mergeCell ref="I4:I5"/>
    <mergeCell ref="J4:J5"/>
    <mergeCell ref="K4:K5"/>
    <mergeCell ref="B3:C3"/>
    <mergeCell ref="D3:G3"/>
    <mergeCell ref="I3:J3"/>
  </mergeCells>
  <conditionalFormatting sqref="D30">
    <cfRule type="expression" dxfId="22" priority="1">
      <formula>$D$30="INVALID"</formula>
    </cfRule>
  </conditionalFormatting>
  <conditionalFormatting sqref="E31">
    <cfRule type="expression" dxfId="21" priority="48">
      <formula>$E$31="Shortfall"</formula>
    </cfRule>
    <cfRule type="expression" dxfId="20" priority="49">
      <formula>$E$31="Credit"</formula>
    </cfRule>
  </conditionalFormatting>
  <conditionalFormatting sqref="F9">
    <cfRule type="expression" dxfId="19" priority="23">
      <formula>$F$9&lt;$H$9</formula>
    </cfRule>
  </conditionalFormatting>
  <conditionalFormatting sqref="F10">
    <cfRule type="expression" dxfId="18" priority="21">
      <formula>$F$10&lt;$H$10</formula>
    </cfRule>
  </conditionalFormatting>
  <conditionalFormatting sqref="F11">
    <cfRule type="expression" dxfId="17" priority="20">
      <formula>$F$11&lt;$H$11</formula>
    </cfRule>
  </conditionalFormatting>
  <conditionalFormatting sqref="F12">
    <cfRule type="expression" dxfId="16" priority="19">
      <formula>$F$12&lt;$H$12</formula>
    </cfRule>
  </conditionalFormatting>
  <conditionalFormatting sqref="F13">
    <cfRule type="expression" dxfId="15" priority="18">
      <formula>$F$13&lt;$H$13</formula>
    </cfRule>
  </conditionalFormatting>
  <conditionalFormatting sqref="F14">
    <cfRule type="expression" dxfId="14" priority="17">
      <formula>$F$14&lt;$H$14</formula>
    </cfRule>
  </conditionalFormatting>
  <conditionalFormatting sqref="F15">
    <cfRule type="expression" dxfId="13" priority="16">
      <formula>$F$15&lt;$H$15</formula>
    </cfRule>
  </conditionalFormatting>
  <conditionalFormatting sqref="F16">
    <cfRule type="expression" dxfId="12" priority="15">
      <formula>$F$16&lt;$H$16</formula>
    </cfRule>
  </conditionalFormatting>
  <conditionalFormatting sqref="F17">
    <cfRule type="expression" dxfId="11" priority="14">
      <formula>$F$17&lt;$H$17</formula>
    </cfRule>
  </conditionalFormatting>
  <conditionalFormatting sqref="F18">
    <cfRule type="expression" dxfId="10" priority="13">
      <formula>$F$18&lt;$H$18</formula>
    </cfRule>
  </conditionalFormatting>
  <conditionalFormatting sqref="F19">
    <cfRule type="expression" dxfId="9" priority="12">
      <formula>$F$19&lt;$H$19</formula>
    </cfRule>
  </conditionalFormatting>
  <conditionalFormatting sqref="F20">
    <cfRule type="expression" dxfId="8" priority="11">
      <formula>$F$20&lt;$H$20</formula>
    </cfRule>
  </conditionalFormatting>
  <conditionalFormatting sqref="F21">
    <cfRule type="expression" dxfId="7" priority="10">
      <formula>$F$21&lt;$H$21</formula>
    </cfRule>
  </conditionalFormatting>
  <conditionalFormatting sqref="F22">
    <cfRule type="expression" dxfId="6" priority="9">
      <formula>$F$22&lt;$H$22</formula>
    </cfRule>
  </conditionalFormatting>
  <conditionalFormatting sqref="F23">
    <cfRule type="expression" dxfId="5" priority="8">
      <formula>$F$23&lt;$H$23</formula>
    </cfRule>
  </conditionalFormatting>
  <conditionalFormatting sqref="F24">
    <cfRule type="expression" dxfId="4" priority="7">
      <formula>$F$24&lt;$H$24</formula>
    </cfRule>
  </conditionalFormatting>
  <conditionalFormatting sqref="F25">
    <cfRule type="expression" dxfId="3" priority="6">
      <formula>$F$25&lt;$H$25</formula>
    </cfRule>
  </conditionalFormatting>
  <conditionalFormatting sqref="F26">
    <cfRule type="expression" dxfId="2" priority="5">
      <formula>$F$26&lt;$H$26</formula>
    </cfRule>
  </conditionalFormatting>
  <conditionalFormatting sqref="F27">
    <cfRule type="expression" dxfId="1" priority="4">
      <formula>$F$27&lt;$H$27</formula>
    </cfRule>
  </conditionalFormatting>
  <conditionalFormatting sqref="F28">
    <cfRule type="expression" dxfId="0" priority="3">
      <formula>$F$28&lt;$H$28</formula>
    </cfRule>
  </conditionalFormatting>
  <pageMargins left="0.75" right="0.75" top="1" bottom="0.5" header="0.3" footer="0.3"/>
  <pageSetup scale="7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2"/>
  <sheetViews>
    <sheetView zoomScaleNormal="100" workbookViewId="0">
      <selection activeCell="B81" sqref="B81"/>
    </sheetView>
  </sheetViews>
  <sheetFormatPr defaultRowHeight="14.5" x14ac:dyDescent="0.35"/>
  <cols>
    <col min="1" max="1" width="6.54296875" customWidth="1"/>
    <col min="2" max="2" width="31.1796875" customWidth="1"/>
    <col min="3" max="3" width="7.81640625" customWidth="1"/>
    <col min="4" max="4" width="10.81640625" customWidth="1"/>
    <col min="5" max="5" width="16.453125" style="17" hidden="1" customWidth="1"/>
    <col min="6" max="8" width="10.54296875" style="17" hidden="1" customWidth="1"/>
    <col min="12" max="14" width="10.54296875" bestFit="1" customWidth="1"/>
    <col min="16" max="16" width="46.1796875" bestFit="1" customWidth="1"/>
    <col min="17" max="19" width="16.81640625" customWidth="1"/>
  </cols>
  <sheetData>
    <row r="1" spans="1:19" x14ac:dyDescent="0.35">
      <c r="A1" s="22"/>
      <c r="B1" s="23" t="s">
        <v>55</v>
      </c>
      <c r="C1" s="25" t="s">
        <v>107</v>
      </c>
      <c r="D1" s="23" t="s">
        <v>59</v>
      </c>
      <c r="E1" s="27"/>
      <c r="F1" s="81" t="s">
        <v>60</v>
      </c>
      <c r="G1" s="82"/>
      <c r="H1" s="83"/>
      <c r="I1" s="84" t="s">
        <v>27</v>
      </c>
      <c r="J1" s="84"/>
      <c r="K1" s="84"/>
      <c r="L1" s="84" t="s">
        <v>61</v>
      </c>
      <c r="M1" s="84"/>
      <c r="N1" s="84"/>
      <c r="Q1" s="79" t="s">
        <v>58</v>
      </c>
      <c r="R1" s="79"/>
      <c r="S1" s="79"/>
    </row>
    <row r="2" spans="1:19" x14ac:dyDescent="0.35">
      <c r="A2" s="21" t="s">
        <v>1</v>
      </c>
      <c r="B2" s="24" t="s">
        <v>53</v>
      </c>
      <c r="C2" s="26" t="s">
        <v>54</v>
      </c>
      <c r="D2" s="24" t="s">
        <v>56</v>
      </c>
      <c r="E2" s="27" t="s">
        <v>21</v>
      </c>
      <c r="F2" s="28" t="s">
        <v>22</v>
      </c>
      <c r="G2" s="28" t="s">
        <v>23</v>
      </c>
      <c r="H2" s="28" t="s">
        <v>24</v>
      </c>
      <c r="I2" s="29" t="s">
        <v>22</v>
      </c>
      <c r="J2" s="29" t="s">
        <v>23</v>
      </c>
      <c r="K2" s="29" t="s">
        <v>24</v>
      </c>
      <c r="L2" s="29" t="s">
        <v>22</v>
      </c>
      <c r="M2" s="29" t="s">
        <v>23</v>
      </c>
      <c r="N2" s="29" t="s">
        <v>24</v>
      </c>
      <c r="P2" s="30" t="s">
        <v>57</v>
      </c>
      <c r="Q2" s="30" t="s">
        <v>22</v>
      </c>
      <c r="R2" s="30" t="s">
        <v>23</v>
      </c>
      <c r="S2" s="30" t="s">
        <v>24</v>
      </c>
    </row>
    <row r="3" spans="1:19" x14ac:dyDescent="0.35">
      <c r="A3" s="21">
        <v>0</v>
      </c>
      <c r="B3" s="58" t="s">
        <v>8</v>
      </c>
      <c r="C3" s="59"/>
      <c r="D3" s="60"/>
      <c r="E3" s="61">
        <f>0.000004*(D3^3.5)</f>
        <v>0</v>
      </c>
      <c r="F3" s="62">
        <f>E3/12*C3*43560*$F$33</f>
        <v>0</v>
      </c>
      <c r="G3" s="62">
        <f>E3/12*C3*43560*$G$33</f>
        <v>0</v>
      </c>
      <c r="H3" s="63">
        <f>E3/12*C3*43560*$H$33</f>
        <v>0</v>
      </c>
      <c r="I3" s="64"/>
      <c r="J3" s="64"/>
      <c r="K3" s="64"/>
      <c r="L3" s="67">
        <f>F3*(1-I3)</f>
        <v>0</v>
      </c>
      <c r="M3" s="67">
        <f>G3*(1-J3)</f>
        <v>0</v>
      </c>
      <c r="N3" s="68">
        <f>H3*(1-K3)</f>
        <v>0</v>
      </c>
      <c r="P3" t="s">
        <v>28</v>
      </c>
      <c r="Q3" s="16">
        <v>0</v>
      </c>
      <c r="R3" s="16">
        <v>0</v>
      </c>
      <c r="S3" s="16">
        <v>0</v>
      </c>
    </row>
    <row r="4" spans="1:19" x14ac:dyDescent="0.35">
      <c r="A4" s="21">
        <v>1</v>
      </c>
      <c r="B4" s="66"/>
      <c r="C4" s="65"/>
      <c r="D4" s="65"/>
      <c r="E4" s="61">
        <f>0.000004*(D4^3.5)</f>
        <v>0</v>
      </c>
      <c r="F4" s="62">
        <f>E4/12*C4*43560*$F$33</f>
        <v>0</v>
      </c>
      <c r="G4" s="62">
        <f>E4/12*C4*43560*$G$33</f>
        <v>0</v>
      </c>
      <c r="H4" s="63">
        <f>E4/12*C4*43560*$H$33</f>
        <v>0</v>
      </c>
      <c r="I4" s="64"/>
      <c r="J4" s="64"/>
      <c r="K4" s="64"/>
      <c r="L4" s="67">
        <f t="shared" ref="L4:L5" si="0">F4*(1-I4)</f>
        <v>0</v>
      </c>
      <c r="M4" s="67">
        <f t="shared" ref="M4:M23" si="1">G4*(1-J4)</f>
        <v>0</v>
      </c>
      <c r="N4" s="68">
        <f t="shared" ref="N4:N23" si="2">H4*(1-K4)</f>
        <v>0</v>
      </c>
      <c r="P4" s="14" t="s">
        <v>29</v>
      </c>
      <c r="Q4" s="16"/>
      <c r="R4" s="16"/>
      <c r="S4" s="16"/>
    </row>
    <row r="5" spans="1:19" x14ac:dyDescent="0.35">
      <c r="A5" s="18">
        <v>2</v>
      </c>
      <c r="B5" s="66"/>
      <c r="C5" s="65"/>
      <c r="D5" s="65"/>
      <c r="E5" s="61">
        <f t="shared" ref="E5:E23" si="3">0.000004*(D5^3.5)</f>
        <v>0</v>
      </c>
      <c r="F5" s="62">
        <f t="shared" ref="F5:F23" si="4">E5/12*C5*43560*$F$33</f>
        <v>0</v>
      </c>
      <c r="G5" s="62">
        <f t="shared" ref="G5:G23" si="5">E5/12*C5*43560*$G$33</f>
        <v>0</v>
      </c>
      <c r="H5" s="63">
        <f t="shared" ref="H5:H23" si="6">E5/12*C5*43560*$H$33</f>
        <v>0</v>
      </c>
      <c r="I5" s="64"/>
      <c r="J5" s="64"/>
      <c r="K5" s="64"/>
      <c r="L5" s="67">
        <f t="shared" si="0"/>
        <v>0</v>
      </c>
      <c r="M5" s="67">
        <f t="shared" si="1"/>
        <v>0</v>
      </c>
      <c r="N5" s="68">
        <f t="shared" si="2"/>
        <v>0</v>
      </c>
      <c r="P5" t="s">
        <v>30</v>
      </c>
      <c r="Q5" s="16">
        <v>0</v>
      </c>
      <c r="R5" s="16">
        <v>0</v>
      </c>
      <c r="S5" s="16">
        <v>0</v>
      </c>
    </row>
    <row r="6" spans="1:19" x14ac:dyDescent="0.35">
      <c r="A6" s="18">
        <v>3</v>
      </c>
      <c r="B6" s="66"/>
      <c r="C6" s="65"/>
      <c r="D6" s="65"/>
      <c r="E6" s="61">
        <f t="shared" si="3"/>
        <v>0</v>
      </c>
      <c r="F6" s="62">
        <f t="shared" si="4"/>
        <v>0</v>
      </c>
      <c r="G6" s="62">
        <f t="shared" si="5"/>
        <v>0</v>
      </c>
      <c r="H6" s="63">
        <f t="shared" si="6"/>
        <v>0</v>
      </c>
      <c r="I6" s="64"/>
      <c r="J6" s="64"/>
      <c r="K6" s="64"/>
      <c r="L6" s="67">
        <f>F6*(1-I6)</f>
        <v>0</v>
      </c>
      <c r="M6" s="67">
        <f t="shared" si="1"/>
        <v>0</v>
      </c>
      <c r="N6" s="68">
        <f t="shared" si="2"/>
        <v>0</v>
      </c>
      <c r="P6" t="s">
        <v>31</v>
      </c>
      <c r="Q6" s="16">
        <v>0</v>
      </c>
      <c r="R6" s="16">
        <v>0</v>
      </c>
      <c r="S6" s="16">
        <v>0</v>
      </c>
    </row>
    <row r="7" spans="1:19" x14ac:dyDescent="0.35">
      <c r="A7" s="18">
        <v>4</v>
      </c>
      <c r="B7" s="66"/>
      <c r="C7" s="65"/>
      <c r="D7" s="65"/>
      <c r="E7" s="61">
        <f t="shared" si="3"/>
        <v>0</v>
      </c>
      <c r="F7" s="62">
        <f t="shared" si="4"/>
        <v>0</v>
      </c>
      <c r="G7" s="62">
        <f t="shared" si="5"/>
        <v>0</v>
      </c>
      <c r="H7" s="63">
        <f t="shared" si="6"/>
        <v>0</v>
      </c>
      <c r="I7" s="64"/>
      <c r="J7" s="64"/>
      <c r="K7" s="64"/>
      <c r="L7" s="67">
        <f t="shared" ref="L7:L23" si="7">F7*(1-I7)</f>
        <v>0</v>
      </c>
      <c r="M7" s="67">
        <f t="shared" si="1"/>
        <v>0</v>
      </c>
      <c r="N7" s="68">
        <f t="shared" si="2"/>
        <v>0</v>
      </c>
      <c r="P7" s="15" t="s">
        <v>29</v>
      </c>
      <c r="Q7" s="16"/>
      <c r="R7" s="16"/>
      <c r="S7" s="16"/>
    </row>
    <row r="8" spans="1:19" x14ac:dyDescent="0.35">
      <c r="A8" s="18">
        <v>5</v>
      </c>
      <c r="B8" s="66"/>
      <c r="C8" s="65"/>
      <c r="D8" s="65"/>
      <c r="E8" s="61">
        <f t="shared" si="3"/>
        <v>0</v>
      </c>
      <c r="F8" s="62">
        <f t="shared" si="4"/>
        <v>0</v>
      </c>
      <c r="G8" s="62">
        <f t="shared" si="5"/>
        <v>0</v>
      </c>
      <c r="H8" s="63">
        <f t="shared" si="6"/>
        <v>0</v>
      </c>
      <c r="I8" s="64"/>
      <c r="J8" s="64"/>
      <c r="K8" s="64"/>
      <c r="L8" s="67">
        <f t="shared" si="7"/>
        <v>0</v>
      </c>
      <c r="M8" s="67">
        <f t="shared" si="1"/>
        <v>0</v>
      </c>
      <c r="N8" s="68">
        <f t="shared" si="2"/>
        <v>0</v>
      </c>
      <c r="P8" t="s">
        <v>32</v>
      </c>
      <c r="Q8" s="16">
        <v>0.96</v>
      </c>
      <c r="R8" s="16">
        <v>0.96</v>
      </c>
      <c r="S8" s="16">
        <v>0.96</v>
      </c>
    </row>
    <row r="9" spans="1:19" x14ac:dyDescent="0.35">
      <c r="A9" s="18">
        <v>6</v>
      </c>
      <c r="B9" s="66"/>
      <c r="C9" s="65"/>
      <c r="D9" s="65"/>
      <c r="E9" s="61">
        <f t="shared" si="3"/>
        <v>0</v>
      </c>
      <c r="F9" s="62">
        <f t="shared" si="4"/>
        <v>0</v>
      </c>
      <c r="G9" s="62">
        <f t="shared" si="5"/>
        <v>0</v>
      </c>
      <c r="H9" s="63">
        <f t="shared" si="6"/>
        <v>0</v>
      </c>
      <c r="I9" s="64"/>
      <c r="J9" s="64"/>
      <c r="K9" s="64"/>
      <c r="L9" s="67">
        <f t="shared" si="7"/>
        <v>0</v>
      </c>
      <c r="M9" s="67">
        <f t="shared" si="1"/>
        <v>0</v>
      </c>
      <c r="N9" s="68">
        <f t="shared" si="2"/>
        <v>0</v>
      </c>
      <c r="P9" t="s">
        <v>33</v>
      </c>
      <c r="Q9" s="16">
        <v>0.81</v>
      </c>
      <c r="R9" s="16">
        <v>0.81</v>
      </c>
      <c r="S9" s="16">
        <v>0.81</v>
      </c>
    </row>
    <row r="10" spans="1:19" x14ac:dyDescent="0.35">
      <c r="A10" s="18">
        <v>7</v>
      </c>
      <c r="B10" s="66"/>
      <c r="C10" s="65"/>
      <c r="D10" s="65"/>
      <c r="E10" s="61">
        <f t="shared" si="3"/>
        <v>0</v>
      </c>
      <c r="F10" s="62">
        <f t="shared" si="4"/>
        <v>0</v>
      </c>
      <c r="G10" s="62">
        <f t="shared" si="5"/>
        <v>0</v>
      </c>
      <c r="H10" s="63">
        <f t="shared" si="6"/>
        <v>0</v>
      </c>
      <c r="I10" s="64"/>
      <c r="J10" s="64"/>
      <c r="K10" s="64"/>
      <c r="L10" s="67">
        <f t="shared" si="7"/>
        <v>0</v>
      </c>
      <c r="M10" s="67">
        <f t="shared" si="1"/>
        <v>0</v>
      </c>
      <c r="N10" s="68">
        <f t="shared" si="2"/>
        <v>0</v>
      </c>
      <c r="P10" t="s">
        <v>34</v>
      </c>
      <c r="Q10" s="16">
        <v>0.63</v>
      </c>
      <c r="R10" s="16">
        <v>0.63</v>
      </c>
      <c r="S10" s="16">
        <v>0.63</v>
      </c>
    </row>
    <row r="11" spans="1:19" x14ac:dyDescent="0.35">
      <c r="A11" s="18">
        <v>8</v>
      </c>
      <c r="B11" s="66"/>
      <c r="C11" s="65"/>
      <c r="D11" s="65"/>
      <c r="E11" s="61">
        <f t="shared" si="3"/>
        <v>0</v>
      </c>
      <c r="F11" s="62">
        <f t="shared" si="4"/>
        <v>0</v>
      </c>
      <c r="G11" s="62">
        <f t="shared" si="5"/>
        <v>0</v>
      </c>
      <c r="H11" s="63">
        <f t="shared" si="6"/>
        <v>0</v>
      </c>
      <c r="I11" s="64"/>
      <c r="J11" s="64"/>
      <c r="K11" s="64"/>
      <c r="L11" s="67">
        <f t="shared" si="7"/>
        <v>0</v>
      </c>
      <c r="M11" s="67">
        <f t="shared" si="1"/>
        <v>0</v>
      </c>
      <c r="N11" s="68">
        <f t="shared" si="2"/>
        <v>0</v>
      </c>
      <c r="P11" t="s">
        <v>35</v>
      </c>
      <c r="Q11" s="16">
        <v>0.51</v>
      </c>
      <c r="R11" s="16">
        <v>0.51</v>
      </c>
      <c r="S11" s="16">
        <v>0.51</v>
      </c>
    </row>
    <row r="12" spans="1:19" x14ac:dyDescent="0.35">
      <c r="A12" s="18">
        <v>9</v>
      </c>
      <c r="B12" s="66"/>
      <c r="C12" s="65"/>
      <c r="D12" s="65"/>
      <c r="E12" s="61">
        <f t="shared" si="3"/>
        <v>0</v>
      </c>
      <c r="F12" s="62">
        <f t="shared" si="4"/>
        <v>0</v>
      </c>
      <c r="G12" s="62">
        <f t="shared" si="5"/>
        <v>0</v>
      </c>
      <c r="H12" s="63">
        <f t="shared" si="6"/>
        <v>0</v>
      </c>
      <c r="I12" s="64"/>
      <c r="J12" s="64"/>
      <c r="K12" s="64"/>
      <c r="L12" s="67">
        <f t="shared" si="7"/>
        <v>0</v>
      </c>
      <c r="M12" s="67">
        <f t="shared" si="1"/>
        <v>0</v>
      </c>
      <c r="N12" s="68">
        <f t="shared" si="2"/>
        <v>0</v>
      </c>
      <c r="P12" s="15" t="s">
        <v>29</v>
      </c>
      <c r="Q12" s="16"/>
      <c r="R12" s="16"/>
      <c r="S12" s="16"/>
    </row>
    <row r="13" spans="1:19" x14ac:dyDescent="0.35">
      <c r="A13" s="18">
        <v>10</v>
      </c>
      <c r="B13" s="66"/>
      <c r="C13" s="65"/>
      <c r="D13" s="65"/>
      <c r="E13" s="61">
        <f t="shared" si="3"/>
        <v>0</v>
      </c>
      <c r="F13" s="62">
        <f t="shared" si="4"/>
        <v>0</v>
      </c>
      <c r="G13" s="62">
        <f t="shared" si="5"/>
        <v>0</v>
      </c>
      <c r="H13" s="63">
        <f t="shared" si="6"/>
        <v>0</v>
      </c>
      <c r="I13" s="64"/>
      <c r="J13" s="64"/>
      <c r="K13" s="64"/>
      <c r="L13" s="67">
        <f t="shared" si="7"/>
        <v>0</v>
      </c>
      <c r="M13" s="67">
        <f t="shared" si="1"/>
        <v>0</v>
      </c>
      <c r="N13" s="68">
        <f t="shared" si="2"/>
        <v>0</v>
      </c>
      <c r="P13" s="15" t="s">
        <v>75</v>
      </c>
      <c r="Q13" s="16">
        <v>0.5</v>
      </c>
      <c r="R13" s="16">
        <v>0.5</v>
      </c>
      <c r="S13" s="16">
        <v>0.5</v>
      </c>
    </row>
    <row r="14" spans="1:19" x14ac:dyDescent="0.35">
      <c r="A14" s="18">
        <v>11</v>
      </c>
      <c r="B14" s="66"/>
      <c r="C14" s="65"/>
      <c r="D14" s="65"/>
      <c r="E14" s="61">
        <f t="shared" si="3"/>
        <v>0</v>
      </c>
      <c r="F14" s="62">
        <f t="shared" si="4"/>
        <v>0</v>
      </c>
      <c r="G14" s="62">
        <f t="shared" si="5"/>
        <v>0</v>
      </c>
      <c r="H14" s="63">
        <f t="shared" si="6"/>
        <v>0</v>
      </c>
      <c r="I14" s="64"/>
      <c r="J14" s="64"/>
      <c r="K14" s="64"/>
      <c r="L14" s="67">
        <f t="shared" si="7"/>
        <v>0</v>
      </c>
      <c r="M14" s="67">
        <f t="shared" si="1"/>
        <v>0</v>
      </c>
      <c r="N14" s="68">
        <f t="shared" si="2"/>
        <v>0</v>
      </c>
      <c r="P14" s="15" t="s">
        <v>73</v>
      </c>
      <c r="Q14" s="16">
        <v>0.25</v>
      </c>
      <c r="R14" s="16">
        <v>0.25</v>
      </c>
      <c r="S14" s="16">
        <v>0.25</v>
      </c>
    </row>
    <row r="15" spans="1:19" x14ac:dyDescent="0.35">
      <c r="A15" s="18">
        <v>12</v>
      </c>
      <c r="B15" s="66"/>
      <c r="C15" s="65"/>
      <c r="D15" s="65"/>
      <c r="E15" s="61">
        <f t="shared" si="3"/>
        <v>0</v>
      </c>
      <c r="F15" s="62">
        <f t="shared" si="4"/>
        <v>0</v>
      </c>
      <c r="G15" s="62">
        <f t="shared" si="5"/>
        <v>0</v>
      </c>
      <c r="H15" s="63">
        <f t="shared" si="6"/>
        <v>0</v>
      </c>
      <c r="I15" s="64"/>
      <c r="J15" s="64"/>
      <c r="K15" s="64"/>
      <c r="L15" s="67">
        <f t="shared" si="7"/>
        <v>0</v>
      </c>
      <c r="M15" s="67">
        <f t="shared" si="1"/>
        <v>0</v>
      </c>
      <c r="N15" s="68">
        <f t="shared" si="2"/>
        <v>0</v>
      </c>
      <c r="P15" s="15" t="s">
        <v>74</v>
      </c>
      <c r="Q15" s="16">
        <v>0.2</v>
      </c>
      <c r="R15" s="16">
        <v>0.2</v>
      </c>
      <c r="S15" s="16">
        <v>0.2</v>
      </c>
    </row>
    <row r="16" spans="1:19" x14ac:dyDescent="0.35">
      <c r="A16" s="18">
        <v>13</v>
      </c>
      <c r="B16" s="66"/>
      <c r="C16" s="65"/>
      <c r="D16" s="65"/>
      <c r="E16" s="61">
        <f t="shared" si="3"/>
        <v>0</v>
      </c>
      <c r="F16" s="62">
        <f t="shared" si="4"/>
        <v>0</v>
      </c>
      <c r="G16" s="62">
        <f t="shared" si="5"/>
        <v>0</v>
      </c>
      <c r="H16" s="63">
        <f t="shared" si="6"/>
        <v>0</v>
      </c>
      <c r="I16" s="64"/>
      <c r="J16" s="64"/>
      <c r="K16" s="64"/>
      <c r="L16" s="67">
        <f t="shared" si="7"/>
        <v>0</v>
      </c>
      <c r="M16" s="67">
        <f t="shared" si="1"/>
        <v>0</v>
      </c>
      <c r="N16" s="68">
        <f t="shared" si="2"/>
        <v>0</v>
      </c>
      <c r="P16" s="15" t="s">
        <v>76</v>
      </c>
      <c r="Q16" s="16">
        <v>0.1</v>
      </c>
      <c r="R16" s="16">
        <v>0.1</v>
      </c>
      <c r="S16" s="16">
        <v>0.1</v>
      </c>
    </row>
    <row r="17" spans="1:19" x14ac:dyDescent="0.35">
      <c r="A17" s="18">
        <v>14</v>
      </c>
      <c r="B17" s="66"/>
      <c r="C17" s="65"/>
      <c r="D17" s="65"/>
      <c r="E17" s="61">
        <f t="shared" si="3"/>
        <v>0</v>
      </c>
      <c r="F17" s="62">
        <f t="shared" si="4"/>
        <v>0</v>
      </c>
      <c r="G17" s="62">
        <f t="shared" si="5"/>
        <v>0</v>
      </c>
      <c r="H17" s="63">
        <f t="shared" si="6"/>
        <v>0</v>
      </c>
      <c r="I17" s="64"/>
      <c r="J17" s="64"/>
      <c r="K17" s="64"/>
      <c r="L17" s="67">
        <f t="shared" si="7"/>
        <v>0</v>
      </c>
      <c r="M17" s="67">
        <f t="shared" si="1"/>
        <v>0</v>
      </c>
      <c r="N17" s="68">
        <f t="shared" si="2"/>
        <v>0</v>
      </c>
      <c r="P17" s="15" t="s">
        <v>29</v>
      </c>
      <c r="Q17" s="16"/>
      <c r="R17" s="16"/>
      <c r="S17" s="16"/>
    </row>
    <row r="18" spans="1:19" x14ac:dyDescent="0.35">
      <c r="A18" s="18">
        <v>15</v>
      </c>
      <c r="B18" s="66"/>
      <c r="C18" s="65"/>
      <c r="D18" s="65"/>
      <c r="E18" s="61">
        <f t="shared" si="3"/>
        <v>0</v>
      </c>
      <c r="F18" s="62">
        <f t="shared" si="4"/>
        <v>0</v>
      </c>
      <c r="G18" s="62">
        <f t="shared" si="5"/>
        <v>0</v>
      </c>
      <c r="H18" s="63">
        <f t="shared" si="6"/>
        <v>0</v>
      </c>
      <c r="I18" s="64"/>
      <c r="J18" s="64"/>
      <c r="K18" s="64"/>
      <c r="L18" s="67">
        <f t="shared" si="7"/>
        <v>0</v>
      </c>
      <c r="M18" s="67">
        <f t="shared" si="1"/>
        <v>0</v>
      </c>
      <c r="N18" s="68">
        <f t="shared" si="2"/>
        <v>0</v>
      </c>
      <c r="P18" s="15" t="s">
        <v>77</v>
      </c>
      <c r="Q18" s="16">
        <v>0.25</v>
      </c>
      <c r="R18" s="16">
        <v>0.25</v>
      </c>
      <c r="S18" s="16">
        <v>0.25</v>
      </c>
    </row>
    <row r="19" spans="1:19" x14ac:dyDescent="0.35">
      <c r="A19" s="18">
        <v>16</v>
      </c>
      <c r="B19" s="66"/>
      <c r="C19" s="65"/>
      <c r="D19" s="65"/>
      <c r="E19" s="61">
        <f t="shared" si="3"/>
        <v>0</v>
      </c>
      <c r="F19" s="62">
        <f t="shared" si="4"/>
        <v>0</v>
      </c>
      <c r="G19" s="62">
        <f t="shared" si="5"/>
        <v>0</v>
      </c>
      <c r="H19" s="63">
        <f t="shared" si="6"/>
        <v>0</v>
      </c>
      <c r="I19" s="64"/>
      <c r="J19" s="64"/>
      <c r="K19" s="64"/>
      <c r="L19" s="67">
        <f t="shared" si="7"/>
        <v>0</v>
      </c>
      <c r="M19" s="67">
        <f t="shared" si="1"/>
        <v>0</v>
      </c>
      <c r="N19" s="68">
        <f t="shared" si="2"/>
        <v>0</v>
      </c>
      <c r="P19" s="15" t="s">
        <v>78</v>
      </c>
      <c r="Q19" s="16">
        <v>0.1</v>
      </c>
      <c r="R19" s="16">
        <v>0.1</v>
      </c>
      <c r="S19" s="16">
        <v>0.1</v>
      </c>
    </row>
    <row r="20" spans="1:19" x14ac:dyDescent="0.35">
      <c r="A20" s="18">
        <v>17</v>
      </c>
      <c r="B20" s="66"/>
      <c r="C20" s="65"/>
      <c r="D20" s="65"/>
      <c r="E20" s="61">
        <f t="shared" si="3"/>
        <v>0</v>
      </c>
      <c r="F20" s="62">
        <f t="shared" si="4"/>
        <v>0</v>
      </c>
      <c r="G20" s="62">
        <f t="shared" si="5"/>
        <v>0</v>
      </c>
      <c r="H20" s="63">
        <f t="shared" si="6"/>
        <v>0</v>
      </c>
      <c r="I20" s="64"/>
      <c r="J20" s="64"/>
      <c r="K20" s="64"/>
      <c r="L20" s="67">
        <f t="shared" si="7"/>
        <v>0</v>
      </c>
      <c r="M20" s="67">
        <f t="shared" si="1"/>
        <v>0</v>
      </c>
      <c r="N20" s="68">
        <f t="shared" si="2"/>
        <v>0</v>
      </c>
      <c r="P20" s="15" t="s">
        <v>79</v>
      </c>
      <c r="Q20" s="16">
        <v>0.3</v>
      </c>
      <c r="R20" s="16">
        <v>0.3</v>
      </c>
      <c r="S20" s="16">
        <v>0.3</v>
      </c>
    </row>
    <row r="21" spans="1:19" x14ac:dyDescent="0.35">
      <c r="A21" s="18">
        <v>18</v>
      </c>
      <c r="B21" s="66"/>
      <c r="C21" s="65"/>
      <c r="D21" s="65"/>
      <c r="E21" s="61">
        <f t="shared" si="3"/>
        <v>0</v>
      </c>
      <c r="F21" s="62">
        <f t="shared" si="4"/>
        <v>0</v>
      </c>
      <c r="G21" s="62">
        <f t="shared" si="5"/>
        <v>0</v>
      </c>
      <c r="H21" s="63">
        <f t="shared" si="6"/>
        <v>0</v>
      </c>
      <c r="I21" s="64"/>
      <c r="J21" s="64"/>
      <c r="K21" s="64"/>
      <c r="L21" s="67">
        <f t="shared" si="7"/>
        <v>0</v>
      </c>
      <c r="M21" s="67">
        <f t="shared" si="1"/>
        <v>0</v>
      </c>
      <c r="N21" s="68">
        <f t="shared" si="2"/>
        <v>0</v>
      </c>
      <c r="P21" s="15" t="s">
        <v>80</v>
      </c>
      <c r="Q21" s="16">
        <v>0.15</v>
      </c>
      <c r="R21" s="16">
        <v>0.15</v>
      </c>
      <c r="S21" s="16">
        <v>0.15</v>
      </c>
    </row>
    <row r="22" spans="1:19" x14ac:dyDescent="0.35">
      <c r="A22" s="18">
        <v>19</v>
      </c>
      <c r="B22" s="66"/>
      <c r="C22" s="65"/>
      <c r="D22" s="65"/>
      <c r="E22" s="61">
        <f t="shared" si="3"/>
        <v>0</v>
      </c>
      <c r="F22" s="62">
        <f t="shared" si="4"/>
        <v>0</v>
      </c>
      <c r="G22" s="62">
        <f t="shared" si="5"/>
        <v>0</v>
      </c>
      <c r="H22" s="63">
        <f t="shared" si="6"/>
        <v>0</v>
      </c>
      <c r="I22" s="64"/>
      <c r="J22" s="64"/>
      <c r="K22" s="64"/>
      <c r="L22" s="67">
        <f t="shared" si="7"/>
        <v>0</v>
      </c>
      <c r="M22" s="67">
        <f t="shared" si="1"/>
        <v>0</v>
      </c>
      <c r="N22" s="68">
        <f t="shared" si="2"/>
        <v>0</v>
      </c>
      <c r="P22" s="15" t="s">
        <v>81</v>
      </c>
      <c r="Q22" s="16">
        <v>0.4</v>
      </c>
      <c r="R22" s="16">
        <v>0.4</v>
      </c>
      <c r="S22" s="16">
        <v>0.4</v>
      </c>
    </row>
    <row r="23" spans="1:19" x14ac:dyDescent="0.35">
      <c r="A23" s="18">
        <v>20</v>
      </c>
      <c r="B23" s="66"/>
      <c r="C23" s="65"/>
      <c r="D23" s="65"/>
      <c r="E23" s="61">
        <f t="shared" si="3"/>
        <v>0</v>
      </c>
      <c r="F23" s="62">
        <f t="shared" si="4"/>
        <v>0</v>
      </c>
      <c r="G23" s="62">
        <f t="shared" si="5"/>
        <v>0</v>
      </c>
      <c r="H23" s="63">
        <f t="shared" si="6"/>
        <v>0</v>
      </c>
      <c r="I23" s="64"/>
      <c r="J23" s="64"/>
      <c r="K23" s="64"/>
      <c r="L23" s="67">
        <f t="shared" si="7"/>
        <v>0</v>
      </c>
      <c r="M23" s="67">
        <f t="shared" si="1"/>
        <v>0</v>
      </c>
      <c r="N23" s="68">
        <f t="shared" si="2"/>
        <v>0</v>
      </c>
      <c r="P23" s="15" t="s">
        <v>82</v>
      </c>
      <c r="Q23" s="16">
        <v>0.2</v>
      </c>
      <c r="R23" s="16">
        <v>0.2</v>
      </c>
      <c r="S23" s="16">
        <v>0.2</v>
      </c>
    </row>
    <row r="24" spans="1:19" x14ac:dyDescent="0.35">
      <c r="P24" s="15" t="s">
        <v>83</v>
      </c>
      <c r="Q24" s="16">
        <v>0.5</v>
      </c>
      <c r="R24" s="16">
        <v>0.5</v>
      </c>
      <c r="S24" s="16">
        <v>0.5</v>
      </c>
    </row>
    <row r="25" spans="1:19" x14ac:dyDescent="0.35">
      <c r="P25" s="15" t="s">
        <v>84</v>
      </c>
      <c r="Q25" s="16">
        <v>0.2</v>
      </c>
      <c r="R25" s="16">
        <v>0.2</v>
      </c>
      <c r="S25" s="16">
        <v>0.2</v>
      </c>
    </row>
    <row r="26" spans="1:19" x14ac:dyDescent="0.35">
      <c r="F26" s="81" t="s">
        <v>25</v>
      </c>
      <c r="G26" s="82"/>
      <c r="H26" s="83"/>
      <c r="P26" s="15" t="s">
        <v>85</v>
      </c>
      <c r="Q26" s="16">
        <v>0.6</v>
      </c>
      <c r="R26" s="16">
        <v>0.6</v>
      </c>
      <c r="S26" s="16">
        <v>0.6</v>
      </c>
    </row>
    <row r="27" spans="1:19" x14ac:dyDescent="0.35">
      <c r="F27" s="19" t="s">
        <v>22</v>
      </c>
      <c r="G27" s="19" t="s">
        <v>23</v>
      </c>
      <c r="H27" s="19" t="s">
        <v>24</v>
      </c>
      <c r="P27" s="15" t="s">
        <v>86</v>
      </c>
      <c r="Q27" s="16">
        <v>0.3</v>
      </c>
      <c r="R27" s="16">
        <v>0.3</v>
      </c>
      <c r="S27" s="16">
        <v>0.3</v>
      </c>
    </row>
    <row r="28" spans="1:19" x14ac:dyDescent="0.35">
      <c r="F28" s="19">
        <v>2.8</v>
      </c>
      <c r="G28" s="19">
        <v>0.49</v>
      </c>
      <c r="H28" s="19">
        <v>90</v>
      </c>
      <c r="P28" s="15" t="s">
        <v>87</v>
      </c>
      <c r="Q28" s="16">
        <v>0.65</v>
      </c>
      <c r="R28" s="16">
        <v>0.65</v>
      </c>
      <c r="S28" s="16">
        <v>0.65</v>
      </c>
    </row>
    <row r="29" spans="1:19" x14ac:dyDescent="0.35">
      <c r="P29" s="15" t="s">
        <v>88</v>
      </c>
      <c r="Q29" s="16">
        <v>0.4</v>
      </c>
      <c r="R29" s="16">
        <v>0.4</v>
      </c>
      <c r="S29" s="16">
        <v>0.4</v>
      </c>
    </row>
    <row r="30" spans="1:19" x14ac:dyDescent="0.35">
      <c r="P30" s="15" t="s">
        <v>29</v>
      </c>
      <c r="Q30" s="16"/>
      <c r="R30" s="16"/>
      <c r="S30" s="16"/>
    </row>
    <row r="31" spans="1:19" x14ac:dyDescent="0.35">
      <c r="F31" s="81" t="s">
        <v>26</v>
      </c>
      <c r="G31" s="82"/>
      <c r="H31" s="83"/>
      <c r="P31" t="s">
        <v>36</v>
      </c>
      <c r="Q31" s="16">
        <v>0.05</v>
      </c>
      <c r="R31" s="16">
        <v>0.1</v>
      </c>
      <c r="S31" s="16">
        <v>0.1</v>
      </c>
    </row>
    <row r="32" spans="1:19" x14ac:dyDescent="0.35">
      <c r="F32" s="19" t="s">
        <v>22</v>
      </c>
      <c r="G32" s="19" t="s">
        <v>23</v>
      </c>
      <c r="H32" s="19" t="s">
        <v>24</v>
      </c>
      <c r="P32" t="s">
        <v>37</v>
      </c>
      <c r="Q32" s="16">
        <v>0.2</v>
      </c>
      <c r="R32" s="16">
        <v>0.2</v>
      </c>
      <c r="S32" s="16">
        <v>0.6</v>
      </c>
    </row>
    <row r="33" spans="6:19" x14ac:dyDescent="0.35">
      <c r="F33" s="20">
        <f>F28*0.000062428</f>
        <v>1.7479840000000002E-4</v>
      </c>
      <c r="G33" s="20">
        <f>G28*0.000062428</f>
        <v>3.0589720000000004E-5</v>
      </c>
      <c r="H33" s="20">
        <f>H28*0.000062428</f>
        <v>5.6185200000000001E-3</v>
      </c>
      <c r="P33" t="s">
        <v>38</v>
      </c>
      <c r="Q33" s="16">
        <v>0.05</v>
      </c>
      <c r="R33" s="16">
        <v>0.1</v>
      </c>
      <c r="S33" s="16">
        <v>0.1</v>
      </c>
    </row>
    <row r="34" spans="6:19" x14ac:dyDescent="0.35">
      <c r="P34" t="s">
        <v>39</v>
      </c>
      <c r="Q34" s="16">
        <v>0.2</v>
      </c>
      <c r="R34" s="16">
        <v>0.2</v>
      </c>
      <c r="S34" s="16">
        <v>0.6</v>
      </c>
    </row>
    <row r="35" spans="6:19" x14ac:dyDescent="0.35">
      <c r="P35" s="15" t="s">
        <v>29</v>
      </c>
      <c r="Q35" s="16"/>
      <c r="R35" s="16"/>
      <c r="S35" s="16"/>
    </row>
    <row r="36" spans="6:19" x14ac:dyDescent="0.35">
      <c r="P36" t="s">
        <v>40</v>
      </c>
      <c r="Q36" s="16">
        <v>0.4</v>
      </c>
      <c r="R36" s="16">
        <v>0.6</v>
      </c>
      <c r="S36" s="16">
        <v>0.8</v>
      </c>
    </row>
    <row r="37" spans="6:19" x14ac:dyDescent="0.35">
      <c r="P37" t="s">
        <v>41</v>
      </c>
      <c r="Q37" s="16">
        <v>0.4</v>
      </c>
      <c r="R37" s="16">
        <v>0.6</v>
      </c>
      <c r="S37" s="16">
        <v>0.8</v>
      </c>
    </row>
    <row r="38" spans="6:19" x14ac:dyDescent="0.35">
      <c r="P38" t="s">
        <v>42</v>
      </c>
      <c r="Q38" s="16">
        <v>0.4</v>
      </c>
      <c r="R38" s="16">
        <v>0.6</v>
      </c>
      <c r="S38" s="16">
        <v>0.8</v>
      </c>
    </row>
    <row r="39" spans="6:19" ht="15" customHeight="1" x14ac:dyDescent="0.35">
      <c r="P39" t="s">
        <v>43</v>
      </c>
      <c r="Q39" s="16">
        <v>0.4</v>
      </c>
      <c r="R39" s="16">
        <v>0.6</v>
      </c>
      <c r="S39" s="16">
        <v>0.8</v>
      </c>
    </row>
    <row r="40" spans="6:19" x14ac:dyDescent="0.35">
      <c r="P40" s="15" t="s">
        <v>29</v>
      </c>
      <c r="Q40" s="16"/>
      <c r="R40" s="16"/>
      <c r="S40" s="16"/>
    </row>
    <row r="41" spans="6:19" x14ac:dyDescent="0.35">
      <c r="P41" t="s">
        <v>44</v>
      </c>
      <c r="Q41" s="16">
        <v>0.3</v>
      </c>
      <c r="R41" s="16">
        <v>0.4</v>
      </c>
      <c r="S41" s="16">
        <v>0.8</v>
      </c>
    </row>
    <row r="42" spans="6:19" x14ac:dyDescent="0.35">
      <c r="P42" t="s">
        <v>45</v>
      </c>
      <c r="Q42" s="16">
        <v>0.2</v>
      </c>
      <c r="R42" s="16">
        <v>0.3</v>
      </c>
      <c r="S42" s="16">
        <v>0.6</v>
      </c>
    </row>
    <row r="43" spans="6:19" x14ac:dyDescent="0.35">
      <c r="P43" t="s">
        <v>46</v>
      </c>
      <c r="Q43" s="16">
        <v>0.2</v>
      </c>
      <c r="R43" s="16">
        <v>0.3</v>
      </c>
      <c r="S43" s="16">
        <v>0.6</v>
      </c>
    </row>
    <row r="44" spans="6:19" ht="15" customHeight="1" x14ac:dyDescent="0.35">
      <c r="P44" t="s">
        <v>47</v>
      </c>
      <c r="Q44" s="16">
        <v>0.3</v>
      </c>
      <c r="R44" s="16">
        <v>0.4</v>
      </c>
      <c r="S44" s="16">
        <v>0.8</v>
      </c>
    </row>
    <row r="45" spans="6:19" x14ac:dyDescent="0.35">
      <c r="P45" s="15" t="s">
        <v>29</v>
      </c>
      <c r="Q45" s="16"/>
      <c r="R45" s="16"/>
      <c r="S45" s="16"/>
    </row>
    <row r="46" spans="6:19" x14ac:dyDescent="0.35">
      <c r="P46" t="s">
        <v>48</v>
      </c>
      <c r="Q46" s="16">
        <v>0</v>
      </c>
      <c r="R46" s="16">
        <v>0</v>
      </c>
      <c r="S46" s="16">
        <v>0</v>
      </c>
    </row>
    <row r="47" spans="6:19" x14ac:dyDescent="0.35">
      <c r="P47" t="s">
        <v>49</v>
      </c>
      <c r="Q47" s="16">
        <v>0.3</v>
      </c>
      <c r="R47" s="16">
        <v>0.55000000000000004</v>
      </c>
      <c r="S47" s="16">
        <v>0.6</v>
      </c>
    </row>
    <row r="48" spans="6:19" x14ac:dyDescent="0.35">
      <c r="P48" s="15" t="s">
        <v>29</v>
      </c>
      <c r="Q48" s="16"/>
      <c r="R48" s="16"/>
      <c r="S48" s="16"/>
    </row>
    <row r="49" spans="16:19" x14ac:dyDescent="0.35">
      <c r="P49" t="s">
        <v>89</v>
      </c>
      <c r="Q49" s="16">
        <v>0.48</v>
      </c>
      <c r="R49" s="16">
        <v>0.48</v>
      </c>
      <c r="S49" s="16">
        <v>0.48</v>
      </c>
    </row>
    <row r="50" spans="16:19" x14ac:dyDescent="0.35">
      <c r="P50" t="s">
        <v>90</v>
      </c>
      <c r="Q50" s="16">
        <v>0.5</v>
      </c>
      <c r="R50" s="16">
        <v>0.5</v>
      </c>
      <c r="S50" s="16">
        <v>0.5</v>
      </c>
    </row>
    <row r="51" spans="16:19" x14ac:dyDescent="0.35">
      <c r="P51" t="s">
        <v>91</v>
      </c>
      <c r="Q51" s="16">
        <v>0.28999999999999998</v>
      </c>
      <c r="R51" s="16">
        <v>0.28999999999999998</v>
      </c>
      <c r="S51" s="16">
        <v>0.28999999999999998</v>
      </c>
    </row>
    <row r="52" spans="16:19" x14ac:dyDescent="0.35">
      <c r="P52" t="s">
        <v>92</v>
      </c>
      <c r="Q52" s="16">
        <v>0.13</v>
      </c>
      <c r="R52" s="16">
        <v>0.13</v>
      </c>
      <c r="S52" s="16">
        <v>0.13</v>
      </c>
    </row>
    <row r="53" spans="16:19" x14ac:dyDescent="0.35">
      <c r="P53" s="15" t="s">
        <v>29</v>
      </c>
      <c r="Q53" s="16"/>
      <c r="R53" s="16"/>
      <c r="S53" s="16"/>
    </row>
    <row r="54" spans="16:19" x14ac:dyDescent="0.35">
      <c r="P54" s="15" t="s">
        <v>50</v>
      </c>
      <c r="Q54" s="16">
        <v>0</v>
      </c>
      <c r="R54" s="16">
        <v>0</v>
      </c>
      <c r="S54" s="16">
        <v>0</v>
      </c>
    </row>
    <row r="55" spans="16:19" x14ac:dyDescent="0.35">
      <c r="P55" s="15" t="s">
        <v>29</v>
      </c>
      <c r="Q55" s="16"/>
      <c r="R55" s="16"/>
      <c r="S55" s="16"/>
    </row>
    <row r="56" spans="16:19" x14ac:dyDescent="0.35">
      <c r="P56" s="15" t="s">
        <v>51</v>
      </c>
      <c r="Q56" s="16">
        <v>0.17</v>
      </c>
      <c r="R56" s="16">
        <v>0.22</v>
      </c>
      <c r="S56" s="16">
        <v>0</v>
      </c>
    </row>
    <row r="57" spans="16:19" x14ac:dyDescent="0.35">
      <c r="P57" t="s">
        <v>52</v>
      </c>
      <c r="Q57" s="16">
        <v>0.03</v>
      </c>
      <c r="R57" s="16">
        <v>0.03</v>
      </c>
      <c r="S57" s="16">
        <v>0.09</v>
      </c>
    </row>
    <row r="59" spans="16:19" ht="45" customHeight="1" x14ac:dyDescent="0.35">
      <c r="P59" s="80" t="s">
        <v>93</v>
      </c>
      <c r="Q59" s="80"/>
      <c r="R59" s="80"/>
      <c r="S59" s="80"/>
    </row>
    <row r="62" spans="16:19" ht="15" customHeight="1" x14ac:dyDescent="0.35"/>
  </sheetData>
  <sheetProtection algorithmName="SHA-512" hashValue="a5bhScUijGLLKi1M0JERaLtJXdi3m84M6T/8TC4ZCz4oDVR2mwmVOGRdDmFfytEYFx+qgR68MpBv/OO2i4M0Rw==" saltValue="BL8/3jX21ZB/+hQAR9K8zg==" spinCount="100000" sheet="1" objects="1" scenarios="1"/>
  <mergeCells count="7">
    <mergeCell ref="Q1:S1"/>
    <mergeCell ref="P59:S59"/>
    <mergeCell ref="F26:H26"/>
    <mergeCell ref="F31:H31"/>
    <mergeCell ref="I1:K1"/>
    <mergeCell ref="L1:N1"/>
    <mergeCell ref="F1:H1"/>
  </mergeCells>
  <pageMargins left="1" right="0.75" top="1" bottom="0.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User Guide</vt:lpstr>
      <vt:lpstr>Sheet1</vt:lpstr>
      <vt:lpstr>Sheet2</vt:lpstr>
      <vt:lpstr>'User Guide'!_GoBack</vt:lpstr>
      <vt:lpstr>Sheet1!Print_Area</vt:lpstr>
      <vt:lpstr>Sheet2!Print_Area</vt:lpstr>
    </vt:vector>
  </TitlesOfParts>
  <Company>State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Greer, Randell (DNREC)</dc:creator>
  <cp:lastModifiedBy>Webb, Elaine Z. (DNREC)</cp:lastModifiedBy>
  <cp:lastPrinted>2026-02-26T20:24:37Z</cp:lastPrinted>
  <dcterms:created xsi:type="dcterms:W3CDTF">2019-04-15T11:54:26Z</dcterms:created>
  <dcterms:modified xsi:type="dcterms:W3CDTF">2026-06-12T16:27:04Z</dcterms:modified>
</cp:coreProperties>
</file>