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horeline and Waterway Management Section\Field Operations &amp; Construction\Waterway\Dredging\IRI_Shoals\2023\00_Management\05_Permits\Sediment Sampling\IRI Flood Shoal\FINAL REPORT\"/>
    </mc:Choice>
  </mc:AlternateContent>
  <xr:revisionPtr revIDLastSave="0" documentId="13_ncr:1_{34303BDE-D2D5-44DC-98D6-04D2CBAABE52}" xr6:coauthVersionLast="47" xr6:coauthVersionMax="47" xr10:uidLastSave="{00000000-0000-0000-0000-000000000000}"/>
  <bookViews>
    <workbookView xWindow="-120" yWindow="-120" windowWidth="29040" windowHeight="15840" xr2:uid="{89796745-44E1-4BE5-8B2E-3B54D450CE94}"/>
  </bookViews>
  <sheets>
    <sheet name="PAH Data " sheetId="1" r:id="rId1"/>
    <sheet name="ESB Comparis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2" l="1"/>
  <c r="B69" i="2"/>
  <c r="B41" i="2"/>
  <c r="C41" i="2"/>
  <c r="D41" i="2"/>
  <c r="E41" i="2"/>
  <c r="B42" i="2"/>
  <c r="C42" i="2"/>
  <c r="D42" i="2"/>
  <c r="E42" i="2"/>
  <c r="B43" i="2"/>
  <c r="C43" i="2"/>
  <c r="D43" i="2"/>
  <c r="E43" i="2"/>
  <c r="B44" i="2"/>
  <c r="C44" i="2"/>
  <c r="D44" i="2"/>
  <c r="E44" i="2"/>
  <c r="B45" i="2"/>
  <c r="C45" i="2"/>
  <c r="D45" i="2"/>
  <c r="E45" i="2"/>
  <c r="B46" i="2"/>
  <c r="C46" i="2"/>
  <c r="D46" i="2"/>
  <c r="E46" i="2"/>
  <c r="B47" i="2"/>
  <c r="C47" i="2"/>
  <c r="D47" i="2"/>
  <c r="E47" i="2"/>
  <c r="B48" i="2"/>
  <c r="D48" i="2"/>
  <c r="E48" i="2"/>
  <c r="B49" i="2"/>
  <c r="C49" i="2"/>
  <c r="D49" i="2"/>
  <c r="E49" i="2"/>
  <c r="B50" i="2"/>
  <c r="C50" i="2"/>
  <c r="D50" i="2"/>
  <c r="E50" i="2"/>
  <c r="B51" i="2"/>
  <c r="C51" i="2"/>
  <c r="D51" i="2"/>
  <c r="E51" i="2"/>
  <c r="B52" i="2"/>
  <c r="C52" i="2"/>
  <c r="D52" i="2"/>
  <c r="E52" i="2"/>
  <c r="B53" i="2"/>
  <c r="C53" i="2"/>
  <c r="D53" i="2"/>
  <c r="E53" i="2"/>
  <c r="B54" i="2"/>
  <c r="C54" i="2"/>
  <c r="D54" i="2"/>
  <c r="E54" i="2"/>
  <c r="B55" i="2"/>
  <c r="C55" i="2"/>
  <c r="D55" i="2"/>
  <c r="E55" i="2"/>
  <c r="B56" i="2"/>
  <c r="C56" i="2"/>
  <c r="D56" i="2"/>
  <c r="E56" i="2"/>
  <c r="B57" i="2"/>
  <c r="C57" i="2"/>
  <c r="D57" i="2"/>
  <c r="E57" i="2"/>
  <c r="B58" i="2"/>
  <c r="C58" i="2"/>
  <c r="D58" i="2"/>
  <c r="E58" i="2"/>
  <c r="B59" i="2"/>
  <c r="C59" i="2"/>
  <c r="D59" i="2"/>
  <c r="E59" i="2"/>
  <c r="B60" i="2"/>
  <c r="C60" i="2"/>
  <c r="D60" i="2"/>
  <c r="E60" i="2"/>
  <c r="B61" i="2"/>
  <c r="C61" i="2"/>
  <c r="D61" i="2"/>
  <c r="E61" i="2"/>
  <c r="E40" i="2"/>
  <c r="D40" i="2"/>
  <c r="C40" i="2"/>
  <c r="B40" i="2"/>
  <c r="H56" i="1"/>
  <c r="F56" i="1"/>
  <c r="D56" i="1"/>
  <c r="B73" i="2" l="1"/>
  <c r="C70" i="2"/>
  <c r="E69" i="2"/>
  <c r="E70" i="2"/>
  <c r="E78" i="2"/>
  <c r="E86" i="2"/>
  <c r="E71" i="2"/>
  <c r="E79" i="2"/>
  <c r="E87" i="2"/>
  <c r="E74" i="2"/>
  <c r="E72" i="2"/>
  <c r="E80" i="2"/>
  <c r="E88" i="2"/>
  <c r="E73" i="2"/>
  <c r="E82" i="2"/>
  <c r="E85" i="2"/>
  <c r="E75" i="2"/>
  <c r="E83" i="2"/>
  <c r="E76" i="2"/>
  <c r="E84" i="2"/>
  <c r="E77" i="2"/>
  <c r="B62" i="2" l="1"/>
  <c r="D73" i="2"/>
  <c r="B78" i="2"/>
  <c r="B75" i="2"/>
  <c r="D80" i="2"/>
  <c r="C69" i="2"/>
  <c r="D75" i="2"/>
  <c r="C82" i="2"/>
  <c r="B80" i="2"/>
  <c r="C87" i="2"/>
  <c r="D88" i="2"/>
  <c r="C76" i="2"/>
  <c r="C83" i="2"/>
  <c r="D77" i="2"/>
  <c r="C80" i="2"/>
  <c r="C86" i="2"/>
  <c r="B82" i="2"/>
  <c r="C73" i="2"/>
  <c r="B79" i="2"/>
  <c r="C74" i="2"/>
  <c r="D82" i="2"/>
  <c r="C88" i="2"/>
  <c r="B68" i="2"/>
  <c r="B83" i="2"/>
  <c r="B70" i="2"/>
  <c r="C85" i="2"/>
  <c r="B72" i="2"/>
  <c r="B88" i="2"/>
  <c r="C84" i="2"/>
  <c r="C75" i="2"/>
  <c r="B71" i="2"/>
  <c r="D86" i="2"/>
  <c r="D70" i="2"/>
  <c r="D79" i="2"/>
  <c r="B85" i="2"/>
  <c r="B87" i="2"/>
  <c r="B86" i="2"/>
  <c r="D69" i="2"/>
  <c r="D85" i="2"/>
  <c r="B74" i="2"/>
  <c r="D76" i="2"/>
  <c r="C71" i="2"/>
  <c r="D72" i="2"/>
  <c r="D78" i="2"/>
  <c r="B84" i="2"/>
  <c r="D74" i="2"/>
  <c r="D84" i="2"/>
  <c r="D83" i="2"/>
  <c r="C78" i="2"/>
  <c r="D71" i="2"/>
  <c r="D87" i="2"/>
  <c r="B76" i="2"/>
  <c r="C72" i="2"/>
  <c r="B77" i="2"/>
  <c r="C77" i="2"/>
  <c r="C79" i="2"/>
  <c r="C62" i="2"/>
  <c r="E62" i="2"/>
  <c r="D62" i="2"/>
  <c r="F44" i="1" l="1"/>
  <c r="H44" i="1"/>
  <c r="J44" i="1"/>
  <c r="D44" i="1"/>
  <c r="E68" i="2" l="1"/>
  <c r="D68" i="2"/>
  <c r="C68" i="2"/>
  <c r="C32" i="2"/>
  <c r="D32" i="2"/>
  <c r="E32" i="2"/>
  <c r="B32" i="2"/>
  <c r="E90" i="2" l="1"/>
  <c r="B100" i="2" s="1"/>
  <c r="B90" i="2"/>
  <c r="B97" i="2" s="1"/>
  <c r="B101" i="2" s="1"/>
  <c r="D90" i="2"/>
  <c r="B99" i="2" s="1"/>
  <c r="C90" i="2"/>
  <c r="B98" i="2" s="1"/>
</calcChain>
</file>

<file path=xl/sharedStrings.xml><?xml version="1.0" encoding="utf-8"?>
<sst xmlns="http://schemas.openxmlformats.org/spreadsheetml/2006/main" count="463" uniqueCount="86">
  <si>
    <t>Sample Location</t>
  </si>
  <si>
    <t>HSCA</t>
  </si>
  <si>
    <t>241003-IRI-3-TOP</t>
  </si>
  <si>
    <t>241003-IRI-4-BOTTOM</t>
  </si>
  <si>
    <t>241004-IRI-1-TOP</t>
  </si>
  <si>
    <t>241004-IRI-2-BOTTOM</t>
  </si>
  <si>
    <t>ug/kg</t>
  </si>
  <si>
    <t>Result</t>
  </si>
  <si>
    <t>Q</t>
  </si>
  <si>
    <t>SOIL BY 8270E SIM</t>
  </si>
  <si>
    <t>2-Methylnaphthalene</t>
  </si>
  <si>
    <t>ND</t>
  </si>
  <si>
    <t>Acenaphthene</t>
  </si>
  <si>
    <t/>
  </si>
  <si>
    <t>Acenaphthylene</t>
  </si>
  <si>
    <t>NA</t>
  </si>
  <si>
    <t>J</t>
  </si>
  <si>
    <t>Anthracene</t>
  </si>
  <si>
    <t>Benzo[a]anthracene</t>
  </si>
  <si>
    <t>Benzo[a]pyrene</t>
  </si>
  <si>
    <t>Benzo[b]fluoranthene</t>
  </si>
  <si>
    <t>cn</t>
  </si>
  <si>
    <t>Benzo[e]pyrene</t>
  </si>
  <si>
    <t>Benzo[g,h,i]perylene</t>
  </si>
  <si>
    <t>Benzo[k]fluoranthene</t>
  </si>
  <si>
    <t>C1-Benzo(a)anthracenes/Chrysenes</t>
  </si>
  <si>
    <t>C1-Fluoranthene/Pyrenes</t>
  </si>
  <si>
    <t>C1-Fluorenes</t>
  </si>
  <si>
    <t>C1-Naphthalenes</t>
  </si>
  <si>
    <t>C1-Phenanthrenes/Anthracenes</t>
  </si>
  <si>
    <t>C2-Benzo(a)anthracenes/Chrysenes</t>
  </si>
  <si>
    <t>C2-Fluoranthenes/Pyrene</t>
  </si>
  <si>
    <t>C2-Fluorenes</t>
  </si>
  <si>
    <t>C2-Naphthalenes</t>
  </si>
  <si>
    <t>C2-Phenanthrenes/Anthracenes</t>
  </si>
  <si>
    <t>C3-Benzo(a)Anthracenes/Chrysenes</t>
  </si>
  <si>
    <t>C3-Fluoranthenes/Pyrene</t>
  </si>
  <si>
    <t>C3-Fluorenes</t>
  </si>
  <si>
    <t>C3-Naphthalenes</t>
  </si>
  <si>
    <t>C3-Phenanthrenes/Anthracenes</t>
  </si>
  <si>
    <t>C4-Benzo(a)anthracenes/Chrysenes</t>
  </si>
  <si>
    <t>C4-Naphthalenes</t>
  </si>
  <si>
    <t>C4-Phenanthrenes/Anthracenes</t>
  </si>
  <si>
    <t>Chrysene</t>
  </si>
  <si>
    <t>Dibenz(a,h)anthracene</t>
  </si>
  <si>
    <t>Dibenzofuran</t>
  </si>
  <si>
    <t>Fluoranthene</t>
  </si>
  <si>
    <t>Fluorene</t>
  </si>
  <si>
    <t>Indeno[1,2,3-cd]pyrene</t>
  </si>
  <si>
    <t>Naphthalene</t>
  </si>
  <si>
    <t>Perylene</t>
  </si>
  <si>
    <t>F1</t>
  </si>
  <si>
    <t>Phenanthrene</t>
  </si>
  <si>
    <t>Pyrene</t>
  </si>
  <si>
    <t>BULK CONCENTRATION (ug/kg)</t>
  </si>
  <si>
    <t>Comparison of Carbon Normalized Concentration to ESB</t>
  </si>
  <si>
    <t>N/A</t>
  </si>
  <si>
    <t>Sum of Toxic Units</t>
  </si>
  <si>
    <t xml:space="preserve">Summary Data </t>
  </si>
  <si>
    <t>Sample ID</t>
  </si>
  <si>
    <t>Total PAH (ppb)</t>
  </si>
  <si>
    <t>Screening Level</t>
  </si>
  <si>
    <t>NA = not applicable/no standard</t>
  </si>
  <si>
    <t>ND = compound analyzed for, but not detected above detection limit</t>
  </si>
  <si>
    <t>J = approximate value.</t>
  </si>
  <si>
    <t>F1 = MS and/or MSD recovery exceeds control limits.</t>
  </si>
  <si>
    <t>cn = refer to Case Narrative for details</t>
  </si>
  <si>
    <t>Non-detect converted to 'zero'</t>
  </si>
  <si>
    <t>Total</t>
  </si>
  <si>
    <t>ORGANIC CARBON NORMALIZED CONCENTRATIONS (ug /g OC)</t>
  </si>
  <si>
    <t>Total PAH (ug/ kg sed)</t>
  </si>
  <si>
    <t>Total PAH (ug/ g OC)</t>
  </si>
  <si>
    <t>Toxic Units &gt; 1 indicate that porewater exposure concentrations may be high enough to cause toxicity to benthic organisms.</t>
  </si>
  <si>
    <t>Average</t>
  </si>
  <si>
    <t>%</t>
  </si>
  <si>
    <t>Total Organic Carbon</t>
  </si>
  <si>
    <t>&lt; 120</t>
  </si>
  <si>
    <t>Average Total Organic Carbon (kg OC/ kg sed)</t>
  </si>
  <si>
    <t>ESB-FCV ug/g OC</t>
  </si>
  <si>
    <t>mg OC/ kg sed</t>
  </si>
  <si>
    <t xml:space="preserve">To access imacts to benthic aquatic life, laboratory data was first converted OC-normalized concentrtions. </t>
  </si>
  <si>
    <r>
      <t>OC-normalized concentrations were compared to  literature derived equilibrium partitioning (EqP) based mechanistic sediment quality guidelines called Equilibrium Partitioning Sediment Benchmarks (ESBs) (</t>
    </r>
    <r>
      <rPr>
        <b/>
        <sz val="10"/>
        <color theme="1"/>
        <rFont val="Calibri"/>
        <family val="2"/>
        <scheme val="minor"/>
      </rPr>
      <t>Burgess et. al. 2013</t>
    </r>
    <r>
      <rPr>
        <sz val="10"/>
        <color theme="1"/>
        <rFont val="Calibri"/>
        <family val="2"/>
        <scheme val="minor"/>
      </rPr>
      <t xml:space="preserve">). </t>
    </r>
  </si>
  <si>
    <t>Carbon normalized sediment concentrations less than or equal to the ESB values are not expected to result in adverse effects</t>
  </si>
  <si>
    <t xml:space="preserve">Concentrations in excess of the ESB values may result in adverse effects to benthic organisms.  </t>
  </si>
  <si>
    <r>
      <t>∑ ESB TU</t>
    </r>
    <r>
      <rPr>
        <b/>
        <vertAlign val="subscript"/>
        <sz val="10"/>
        <color indexed="8"/>
        <rFont val="Calibri"/>
        <family val="2"/>
        <scheme val="minor"/>
      </rPr>
      <t>FCV</t>
    </r>
  </si>
  <si>
    <t>EVALUATION OF TOXICITY TO BENTHIC AQUATIC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</si>
</sst>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"/>
    <numFmt numFmtId="166" formatCode="0.000000"/>
    <numFmt numFmtId="167" formatCode="0.0"/>
    <numFmt numFmtId="168" formatCode="0.00000"/>
  </numFmts>
  <fonts count="28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bscript"/>
      <sz val="10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003383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8" fillId="0" borderId="0"/>
    <xf numFmtId="0" fontId="7" fillId="0" borderId="0"/>
    <xf numFmtId="0" fontId="12" fillId="0" borderId="0"/>
    <xf numFmtId="0" fontId="13" fillId="0" borderId="0"/>
    <xf numFmtId="0" fontId="7" fillId="0" borderId="0"/>
    <xf numFmtId="0" fontId="7" fillId="0" borderId="0"/>
  </cellStyleXfs>
  <cellXfs count="93">
    <xf numFmtId="0" fontId="0" fillId="0" borderId="0" xfId="0"/>
    <xf numFmtId="0" fontId="4" fillId="0" borderId="1" xfId="2" applyFont="1" applyBorder="1" applyAlignment="1">
      <alignment horizontal="left" wrapText="1"/>
    </xf>
    <xf numFmtId="0" fontId="2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1" xfId="2" applyFont="1" applyBorder="1" applyAlignment="1">
      <alignment horizontal="right"/>
    </xf>
    <xf numFmtId="0" fontId="0" fillId="0" borderId="1" xfId="0" applyBorder="1" applyAlignment="1">
      <alignment horizontal="right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5" fillId="0" borderId="1" xfId="2" applyFont="1" applyBorder="1" applyAlignment="1">
      <alignment horizontal="left" wrapText="1"/>
    </xf>
    <xf numFmtId="0" fontId="0" fillId="0" borderId="0" xfId="0" applyAlignment="1">
      <alignment horizontal="left"/>
    </xf>
    <xf numFmtId="0" fontId="9" fillId="0" borderId="0" xfId="0" applyFont="1"/>
    <xf numFmtId="0" fontId="10" fillId="0" borderId="0" xfId="3" applyFont="1"/>
    <xf numFmtId="0" fontId="0" fillId="0" borderId="0" xfId="0" applyAlignment="1">
      <alignment horizontal="center"/>
    </xf>
    <xf numFmtId="0" fontId="9" fillId="0" borderId="1" xfId="2" applyFont="1" applyBorder="1" applyAlignment="1">
      <alignment horizontal="right" wrapText="1"/>
    </xf>
    <xf numFmtId="0" fontId="11" fillId="0" borderId="1" xfId="2" applyFont="1" applyBorder="1" applyAlignment="1">
      <alignment horizontal="right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/>
    </xf>
    <xf numFmtId="0" fontId="4" fillId="4" borderId="1" xfId="2" applyFont="1" applyFill="1" applyBorder="1" applyAlignment="1">
      <alignment horizontal="right"/>
    </xf>
    <xf numFmtId="0" fontId="5" fillId="4" borderId="1" xfId="2" applyFont="1" applyFill="1" applyBorder="1" applyAlignment="1">
      <alignment horizontal="right"/>
    </xf>
    <xf numFmtId="0" fontId="0" fillId="0" borderId="5" xfId="0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14" fillId="0" borderId="0" xfId="5" applyFont="1"/>
    <xf numFmtId="0" fontId="15" fillId="0" borderId="0" xfId="6" applyFont="1" applyAlignment="1">
      <alignment horizontal="left" vertical="center" wrapText="1"/>
    </xf>
    <xf numFmtId="0" fontId="16" fillId="0" borderId="0" xfId="0" applyFont="1" applyAlignment="1">
      <alignment horizontal="right"/>
    </xf>
    <xf numFmtId="0" fontId="4" fillId="0" borderId="1" xfId="2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5" fillId="0" borderId="6" xfId="2" applyFont="1" applyBorder="1" applyAlignment="1">
      <alignment horizontal="left" wrapText="1"/>
    </xf>
    <xf numFmtId="0" fontId="11" fillId="0" borderId="6" xfId="0" applyFont="1" applyBorder="1" applyAlignment="1">
      <alignment horizontal="right" vertical="center"/>
    </xf>
    <xf numFmtId="0" fontId="5" fillId="4" borderId="6" xfId="2" applyFont="1" applyFill="1" applyBorder="1" applyAlignment="1">
      <alignment horizontal="right"/>
    </xf>
    <xf numFmtId="0" fontId="5" fillId="0" borderId="6" xfId="2" applyFont="1" applyBorder="1" applyAlignment="1">
      <alignment horizontal="center"/>
    </xf>
    <xf numFmtId="0" fontId="5" fillId="0" borderId="6" xfId="2" applyFont="1" applyBorder="1" applyAlignment="1">
      <alignment horizontal="right"/>
    </xf>
    <xf numFmtId="167" fontId="5" fillId="4" borderId="6" xfId="2" applyNumberFormat="1" applyFont="1" applyFill="1" applyBorder="1" applyAlignment="1">
      <alignment horizontal="right"/>
    </xf>
    <xf numFmtId="0" fontId="18" fillId="0" borderId="0" xfId="5" applyFont="1"/>
    <xf numFmtId="0" fontId="17" fillId="0" borderId="0" xfId="0" applyFont="1" applyAlignment="1">
      <alignment horizontal="right"/>
    </xf>
    <xf numFmtId="1" fontId="0" fillId="0" borderId="1" xfId="0" applyNumberFormat="1" applyBorder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/>
    <xf numFmtId="0" fontId="20" fillId="0" borderId="1" xfId="0" applyFont="1" applyBorder="1" applyAlignment="1"/>
    <xf numFmtId="0" fontId="21" fillId="0" borderId="1" xfId="0" applyFont="1" applyBorder="1" applyAlignment="1">
      <alignment horizontal="right"/>
    </xf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0" fontId="19" fillId="0" borderId="1" xfId="0" applyFont="1" applyBorder="1" applyAlignment="1">
      <alignment horizontal="right" vertical="center"/>
    </xf>
    <xf numFmtId="0" fontId="19" fillId="0" borderId="2" xfId="0" applyFont="1" applyBorder="1"/>
    <xf numFmtId="0" fontId="19" fillId="0" borderId="2" xfId="0" applyFont="1" applyBorder="1" applyAlignment="1">
      <alignment horizontal="right"/>
    </xf>
    <xf numFmtId="0" fontId="19" fillId="0" borderId="2" xfId="0" applyFont="1" applyBorder="1" applyAlignment="1">
      <alignment horizontal="right" vertical="center"/>
    </xf>
    <xf numFmtId="0" fontId="21" fillId="0" borderId="3" xfId="0" applyFont="1" applyBorder="1" applyAlignment="1">
      <alignment horizontal="left" vertical="center" wrapText="1"/>
    </xf>
    <xf numFmtId="167" fontId="21" fillId="0" borderId="4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left" vertical="center" wrapText="1"/>
    </xf>
    <xf numFmtId="167" fontId="21" fillId="0" borderId="0" xfId="0" applyNumberFormat="1" applyFont="1" applyBorder="1" applyAlignment="1">
      <alignment horizontal="right" vertical="center"/>
    </xf>
    <xf numFmtId="166" fontId="19" fillId="0" borderId="0" xfId="0" applyNumberFormat="1" applyFont="1" applyAlignment="1">
      <alignment horizontal="right"/>
    </xf>
    <xf numFmtId="0" fontId="21" fillId="0" borderId="0" xfId="0" applyFont="1" applyBorder="1" applyAlignment="1">
      <alignment horizontal="right" wrapText="1"/>
    </xf>
    <xf numFmtId="2" fontId="19" fillId="0" borderId="1" xfId="0" applyNumberFormat="1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2" fontId="19" fillId="0" borderId="4" xfId="0" applyNumberFormat="1" applyFont="1" applyBorder="1" applyAlignment="1">
      <alignment horizontal="right"/>
    </xf>
    <xf numFmtId="0" fontId="21" fillId="0" borderId="0" xfId="0" applyFont="1" applyAlignment="1">
      <alignment horizontal="right"/>
    </xf>
    <xf numFmtId="0" fontId="24" fillId="0" borderId="1" xfId="0" applyFont="1" applyBorder="1" applyAlignment="1">
      <alignment horizontal="right" wrapText="1"/>
    </xf>
    <xf numFmtId="0" fontId="19" fillId="0" borderId="1" xfId="0" applyFont="1" applyBorder="1" applyAlignment="1">
      <alignment horizontal="left" vertical="center" wrapText="1"/>
    </xf>
    <xf numFmtId="164" fontId="19" fillId="0" borderId="5" xfId="0" applyNumberFormat="1" applyFont="1" applyBorder="1" applyAlignment="1">
      <alignment horizontal="right" vertical="center" wrapText="1"/>
    </xf>
    <xf numFmtId="164" fontId="19" fillId="0" borderId="1" xfId="0" applyNumberFormat="1" applyFont="1" applyBorder="1" applyAlignment="1">
      <alignment horizontal="right"/>
    </xf>
    <xf numFmtId="1" fontId="14" fillId="0" borderId="1" xfId="0" applyNumberFormat="1" applyFont="1" applyBorder="1" applyAlignment="1">
      <alignment horizontal="right"/>
    </xf>
    <xf numFmtId="0" fontId="19" fillId="0" borderId="5" xfId="0" applyFont="1" applyBorder="1"/>
    <xf numFmtId="0" fontId="19" fillId="0" borderId="1" xfId="0" applyFont="1" applyFill="1" applyBorder="1"/>
    <xf numFmtId="1" fontId="14" fillId="0" borderId="1" xfId="0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horizontal="right"/>
    </xf>
    <xf numFmtId="0" fontId="19" fillId="0" borderId="7" xfId="0" applyFont="1" applyBorder="1" applyAlignment="1">
      <alignment horizontal="right" vertical="center" wrapText="1"/>
    </xf>
    <xf numFmtId="164" fontId="19" fillId="0" borderId="4" xfId="0" applyNumberFormat="1" applyFont="1" applyBorder="1" applyAlignment="1">
      <alignment horizontal="right" vertical="center" wrapText="1"/>
    </xf>
    <xf numFmtId="0" fontId="14" fillId="0" borderId="0" xfId="1" applyFont="1" applyFill="1" applyBorder="1" applyAlignment="1">
      <alignment horizontal="left"/>
    </xf>
    <xf numFmtId="0" fontId="19" fillId="0" borderId="0" xfId="0" applyFont="1" applyFill="1" applyAlignment="1">
      <alignment horizontal="right"/>
    </xf>
    <xf numFmtId="0" fontId="21" fillId="0" borderId="10" xfId="0" applyFont="1" applyBorder="1" applyAlignment="1">
      <alignment horizontal="right"/>
    </xf>
    <xf numFmtId="165" fontId="19" fillId="0" borderId="0" xfId="0" applyNumberFormat="1" applyFont="1" applyAlignment="1">
      <alignment horizontal="right"/>
    </xf>
    <xf numFmtId="167" fontId="19" fillId="0" borderId="0" xfId="0" applyNumberFormat="1" applyFont="1" applyAlignment="1">
      <alignment horizontal="right"/>
    </xf>
    <xf numFmtId="0" fontId="19" fillId="0" borderId="8" xfId="0" applyFont="1" applyBorder="1" applyAlignment="1">
      <alignment horizontal="right"/>
    </xf>
    <xf numFmtId="165" fontId="19" fillId="0" borderId="8" xfId="0" applyNumberFormat="1" applyFont="1" applyBorder="1" applyAlignment="1">
      <alignment horizontal="right"/>
    </xf>
    <xf numFmtId="167" fontId="19" fillId="0" borderId="8" xfId="0" applyNumberFormat="1" applyFont="1" applyBorder="1" applyAlignment="1">
      <alignment horizontal="right"/>
    </xf>
    <xf numFmtId="165" fontId="21" fillId="0" borderId="0" xfId="0" applyNumberFormat="1" applyFont="1" applyAlignment="1">
      <alignment horizontal="right"/>
    </xf>
    <xf numFmtId="0" fontId="2" fillId="0" borderId="9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22" fillId="0" borderId="1" xfId="3" applyFont="1" applyBorder="1"/>
    <xf numFmtId="168" fontId="19" fillId="0" borderId="1" xfId="0" applyNumberFormat="1" applyFont="1" applyBorder="1" applyAlignment="1">
      <alignment horizontal="right"/>
    </xf>
    <xf numFmtId="0" fontId="14" fillId="0" borderId="0" xfId="0" applyFont="1"/>
    <xf numFmtId="0" fontId="9" fillId="0" borderId="0" xfId="0" applyFont="1" applyAlignment="1">
      <alignment horizontal="left" vertical="center" wrapText="1"/>
    </xf>
    <xf numFmtId="0" fontId="23" fillId="0" borderId="1" xfId="0" applyFont="1" applyBorder="1" applyAlignment="1">
      <alignment horizontal="right"/>
    </xf>
    <xf numFmtId="0" fontId="23" fillId="0" borderId="1" xfId="0" applyFont="1" applyBorder="1" applyAlignment="1">
      <alignment horizontal="left" vertical="center" wrapText="1"/>
    </xf>
    <xf numFmtId="0" fontId="23" fillId="0" borderId="3" xfId="0" applyFont="1" applyBorder="1"/>
    <xf numFmtId="0" fontId="23" fillId="0" borderId="8" xfId="0" applyFont="1" applyBorder="1" applyAlignment="1">
      <alignment horizontal="left"/>
    </xf>
    <xf numFmtId="0" fontId="23" fillId="0" borderId="8" xfId="0" applyFont="1" applyBorder="1" applyAlignment="1">
      <alignment horizontal="right"/>
    </xf>
    <xf numFmtId="0" fontId="25" fillId="0" borderId="10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27" fillId="0" borderId="0" xfId="0" applyFont="1"/>
  </cellXfs>
  <cellStyles count="9">
    <cellStyle name="Bad" xfId="1" builtinId="27"/>
    <cellStyle name="Normal" xfId="0" builtinId="0"/>
    <cellStyle name="Normal 2" xfId="6" xr:uid="{97BCEAE8-7516-4470-9729-60C6CD1C8C3A}"/>
    <cellStyle name="Normal 2 2" xfId="7" xr:uid="{7705755F-7B46-4DB6-A54D-1DDE8AA47CC5}"/>
    <cellStyle name="Normal 3" xfId="2" xr:uid="{30928E10-0329-44CB-8A57-BFE6508E9A10}"/>
    <cellStyle name="Normal 3 2" xfId="4" xr:uid="{7EBACBE3-C2B6-4C2D-B807-56B25B2D67F2}"/>
    <cellStyle name="Normal 4" xfId="5" xr:uid="{8A28091A-31E7-4656-BFC5-58A16501FED2}"/>
    <cellStyle name="Normal 4 2" xfId="8" xr:uid="{431AED52-FADB-4296-B1A4-F1A71EADEE04}"/>
    <cellStyle name="Normal_RPTDTA" xfId="3" xr:uid="{CB34F87F-C413-41AB-96E3-484009D50B94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56CC5-650E-45D0-BC53-58BA65F513B7}">
  <dimension ref="B1:L56"/>
  <sheetViews>
    <sheetView tabSelected="1" topLeftCell="B1" zoomScale="85" zoomScaleNormal="85" workbookViewId="0">
      <selection activeCell="N17" sqref="N17"/>
    </sheetView>
  </sheetViews>
  <sheetFormatPr defaultColWidth="34.140625" defaultRowHeight="15" x14ac:dyDescent="0.25"/>
  <cols>
    <col min="1" max="1" width="12.28515625" customWidth="1"/>
    <col min="2" max="2" width="36.140625" style="9" customWidth="1"/>
    <col min="3" max="3" width="10" style="3" bestFit="1" customWidth="1"/>
    <col min="4" max="4" width="16.140625" style="3" bestFit="1" customWidth="1"/>
    <col min="5" max="5" width="3.140625" style="12" bestFit="1" customWidth="1"/>
    <col min="6" max="6" width="20.42578125" style="3" bestFit="1" customWidth="1"/>
    <col min="7" max="7" width="2.42578125" style="3" bestFit="1" customWidth="1"/>
    <col min="8" max="8" width="16.140625" style="3" bestFit="1" customWidth="1"/>
    <col min="9" max="9" width="3.140625" style="3" bestFit="1" customWidth="1"/>
    <col min="10" max="10" width="20.5703125" style="3" bestFit="1" customWidth="1"/>
    <col min="11" max="11" width="3.140625" style="3" bestFit="1" customWidth="1"/>
    <col min="12" max="12" width="16" style="3" customWidth="1"/>
    <col min="13" max="13" width="2.42578125" bestFit="1" customWidth="1"/>
  </cols>
  <sheetData>
    <row r="1" spans="2:12" x14ac:dyDescent="0.25">
      <c r="L1"/>
    </row>
    <row r="2" spans="2:12" ht="29.25" customHeight="1" x14ac:dyDescent="0.25">
      <c r="B2" s="1" t="s">
        <v>0</v>
      </c>
      <c r="C2" s="13" t="s">
        <v>1</v>
      </c>
      <c r="D2" s="20" t="s">
        <v>4</v>
      </c>
      <c r="E2" s="15"/>
      <c r="F2" s="20" t="s">
        <v>5</v>
      </c>
      <c r="G2" s="2"/>
      <c r="H2" s="20" t="s">
        <v>2</v>
      </c>
      <c r="I2" s="2"/>
      <c r="J2" s="20" t="s">
        <v>3</v>
      </c>
      <c r="K2" s="2"/>
      <c r="L2"/>
    </row>
    <row r="3" spans="2:12" x14ac:dyDescent="0.25">
      <c r="B3" s="1"/>
      <c r="C3" s="28" t="s">
        <v>6</v>
      </c>
      <c r="D3" s="21" t="s">
        <v>6</v>
      </c>
      <c r="E3" s="16"/>
      <c r="F3" s="21" t="s">
        <v>6</v>
      </c>
      <c r="G3" s="5"/>
      <c r="H3" s="21" t="s">
        <v>6</v>
      </c>
      <c r="I3" s="5"/>
      <c r="J3" s="21" t="s">
        <v>6</v>
      </c>
      <c r="K3" s="5"/>
      <c r="L3"/>
    </row>
    <row r="4" spans="2:12" ht="30" x14ac:dyDescent="0.25">
      <c r="B4" s="1"/>
      <c r="C4" s="14" t="s">
        <v>61</v>
      </c>
      <c r="D4" s="21" t="s">
        <v>7</v>
      </c>
      <c r="E4" s="16" t="s">
        <v>8</v>
      </c>
      <c r="F4" s="21" t="s">
        <v>7</v>
      </c>
      <c r="G4" s="5" t="s">
        <v>8</v>
      </c>
      <c r="H4" s="21" t="s">
        <v>7</v>
      </c>
      <c r="I4" s="5" t="s">
        <v>8</v>
      </c>
      <c r="J4" s="21" t="s">
        <v>7</v>
      </c>
      <c r="K4" s="5" t="s">
        <v>8</v>
      </c>
      <c r="L4"/>
    </row>
    <row r="5" spans="2:12" x14ac:dyDescent="0.25">
      <c r="B5" s="6" t="s">
        <v>9</v>
      </c>
      <c r="C5" s="7"/>
      <c r="D5" s="7"/>
      <c r="E5" s="7"/>
      <c r="F5" s="7"/>
      <c r="G5" s="7"/>
      <c r="H5" s="7"/>
      <c r="I5" s="7"/>
      <c r="J5" s="7"/>
      <c r="K5" s="7"/>
      <c r="L5"/>
    </row>
    <row r="6" spans="2:12" x14ac:dyDescent="0.25">
      <c r="B6" s="8" t="s">
        <v>10</v>
      </c>
      <c r="C6" s="29">
        <v>24000</v>
      </c>
      <c r="D6" s="21" t="s">
        <v>11</v>
      </c>
      <c r="E6" s="17"/>
      <c r="F6" s="21" t="s">
        <v>11</v>
      </c>
      <c r="G6" s="4"/>
      <c r="H6" s="21" t="s">
        <v>11</v>
      </c>
      <c r="I6" s="4"/>
      <c r="J6" s="21" t="s">
        <v>11</v>
      </c>
      <c r="K6" s="4"/>
      <c r="L6"/>
    </row>
    <row r="7" spans="2:12" s="37" customFormat="1" x14ac:dyDescent="0.25">
      <c r="B7" s="8" t="s">
        <v>12</v>
      </c>
      <c r="C7" s="29">
        <v>360000</v>
      </c>
      <c r="D7" s="21" t="s">
        <v>11</v>
      </c>
      <c r="E7" s="17" t="s">
        <v>13</v>
      </c>
      <c r="F7" s="21" t="s">
        <v>11</v>
      </c>
      <c r="G7" s="4" t="s">
        <v>13</v>
      </c>
      <c r="H7" s="21" t="s">
        <v>11</v>
      </c>
      <c r="I7" s="4" t="s">
        <v>13</v>
      </c>
      <c r="J7" s="21" t="s">
        <v>11</v>
      </c>
      <c r="K7" s="4" t="s">
        <v>13</v>
      </c>
      <c r="L7" s="36"/>
    </row>
    <row r="8" spans="2:12" x14ac:dyDescent="0.25">
      <c r="B8" s="8" t="s">
        <v>14</v>
      </c>
      <c r="C8" s="29" t="s">
        <v>15</v>
      </c>
      <c r="D8" s="21" t="s">
        <v>11</v>
      </c>
      <c r="E8" s="17" t="s">
        <v>13</v>
      </c>
      <c r="F8" s="21" t="s">
        <v>11</v>
      </c>
      <c r="G8" s="4" t="s">
        <v>13</v>
      </c>
      <c r="H8" s="21">
        <v>0.49</v>
      </c>
      <c r="I8" s="4" t="s">
        <v>16</v>
      </c>
      <c r="J8" s="21">
        <v>0.56000000000000005</v>
      </c>
      <c r="K8" s="4" t="s">
        <v>16</v>
      </c>
      <c r="L8" s="25"/>
    </row>
    <row r="9" spans="2:12" s="37" customFormat="1" x14ac:dyDescent="0.25">
      <c r="B9" s="8" t="s">
        <v>17</v>
      </c>
      <c r="C9" s="29">
        <v>1800000</v>
      </c>
      <c r="D9" s="21" t="s">
        <v>11</v>
      </c>
      <c r="E9" s="17" t="s">
        <v>13</v>
      </c>
      <c r="F9" s="21" t="s">
        <v>11</v>
      </c>
      <c r="G9" s="4" t="s">
        <v>13</v>
      </c>
      <c r="H9" s="21">
        <v>1.1000000000000001</v>
      </c>
      <c r="I9" s="4" t="s">
        <v>16</v>
      </c>
      <c r="J9" s="21">
        <v>1</v>
      </c>
      <c r="K9" s="4" t="s">
        <v>16</v>
      </c>
      <c r="L9" s="36"/>
    </row>
    <row r="10" spans="2:12" s="37" customFormat="1" x14ac:dyDescent="0.25">
      <c r="B10" s="8" t="s">
        <v>18</v>
      </c>
      <c r="C10" s="29">
        <v>1100</v>
      </c>
      <c r="D10" s="21" t="s">
        <v>11</v>
      </c>
      <c r="E10" s="17" t="s">
        <v>13</v>
      </c>
      <c r="F10" s="21">
        <v>1.6</v>
      </c>
      <c r="G10" s="4" t="s">
        <v>16</v>
      </c>
      <c r="H10" s="21">
        <v>0.84</v>
      </c>
      <c r="I10" s="4" t="s">
        <v>16</v>
      </c>
      <c r="J10" s="21">
        <v>15</v>
      </c>
      <c r="K10" s="4" t="s">
        <v>13</v>
      </c>
      <c r="L10" s="36"/>
    </row>
    <row r="11" spans="2:12" s="37" customFormat="1" x14ac:dyDescent="0.25">
      <c r="B11" s="8" t="s">
        <v>19</v>
      </c>
      <c r="C11" s="29">
        <v>240</v>
      </c>
      <c r="D11" s="21" t="s">
        <v>11</v>
      </c>
      <c r="E11" s="17" t="s">
        <v>13</v>
      </c>
      <c r="F11" s="21">
        <v>1.1000000000000001</v>
      </c>
      <c r="G11" s="4" t="s">
        <v>16</v>
      </c>
      <c r="H11" s="21" t="s">
        <v>11</v>
      </c>
      <c r="I11" s="4" t="s">
        <v>13</v>
      </c>
      <c r="J11" s="21">
        <v>16</v>
      </c>
      <c r="K11" s="4" t="s">
        <v>13</v>
      </c>
      <c r="L11" s="36"/>
    </row>
    <row r="12" spans="2:12" s="37" customFormat="1" x14ac:dyDescent="0.25">
      <c r="B12" s="8" t="s">
        <v>20</v>
      </c>
      <c r="C12" s="29">
        <v>1100</v>
      </c>
      <c r="D12" s="21" t="s">
        <v>11</v>
      </c>
      <c r="E12" s="17"/>
      <c r="F12" s="21">
        <v>1.2</v>
      </c>
      <c r="G12" s="4" t="s">
        <v>16</v>
      </c>
      <c r="H12" s="21" t="s">
        <v>11</v>
      </c>
      <c r="I12" s="4" t="s">
        <v>21</v>
      </c>
      <c r="J12" s="21">
        <v>17</v>
      </c>
      <c r="K12" s="4" t="s">
        <v>21</v>
      </c>
      <c r="L12" s="36"/>
    </row>
    <row r="13" spans="2:12" x14ac:dyDescent="0.25">
      <c r="B13" s="8" t="s">
        <v>22</v>
      </c>
      <c r="C13" s="29">
        <v>570</v>
      </c>
      <c r="D13" s="21" t="s">
        <v>11</v>
      </c>
      <c r="E13" s="17" t="s">
        <v>13</v>
      </c>
      <c r="F13" s="21">
        <v>0.84</v>
      </c>
      <c r="G13" s="4" t="s">
        <v>16</v>
      </c>
      <c r="H13" s="21" t="s">
        <v>11</v>
      </c>
      <c r="I13" s="4" t="s">
        <v>13</v>
      </c>
      <c r="J13" s="21">
        <v>12</v>
      </c>
      <c r="K13" s="4" t="s">
        <v>13</v>
      </c>
      <c r="L13" s="26"/>
    </row>
    <row r="14" spans="2:12" x14ac:dyDescent="0.25">
      <c r="B14" s="8" t="s">
        <v>23</v>
      </c>
      <c r="C14" s="29" t="s">
        <v>15</v>
      </c>
      <c r="D14" s="21" t="s">
        <v>11</v>
      </c>
      <c r="E14" s="17" t="s">
        <v>13</v>
      </c>
      <c r="F14" s="21" t="s">
        <v>11</v>
      </c>
      <c r="G14" s="4" t="s">
        <v>13</v>
      </c>
      <c r="H14" s="21" t="s">
        <v>11</v>
      </c>
      <c r="I14" s="4" t="s">
        <v>13</v>
      </c>
      <c r="J14" s="21">
        <v>10</v>
      </c>
      <c r="K14" s="4" t="s">
        <v>13</v>
      </c>
      <c r="L14" s="26"/>
    </row>
    <row r="15" spans="2:12" x14ac:dyDescent="0.25">
      <c r="B15" s="8" t="s">
        <v>24</v>
      </c>
      <c r="C15" s="29">
        <v>11000</v>
      </c>
      <c r="D15" s="21" t="s">
        <v>11</v>
      </c>
      <c r="E15" s="17" t="s">
        <v>13</v>
      </c>
      <c r="F15" s="21">
        <v>1.2</v>
      </c>
      <c r="G15" s="4" t="s">
        <v>16</v>
      </c>
      <c r="H15" s="21" t="s">
        <v>11</v>
      </c>
      <c r="I15" s="4" t="s">
        <v>13</v>
      </c>
      <c r="J15" s="21">
        <v>17</v>
      </c>
      <c r="K15" s="4" t="s">
        <v>13</v>
      </c>
      <c r="L15" s="25"/>
    </row>
    <row r="16" spans="2:12" x14ac:dyDescent="0.25">
      <c r="B16" s="8" t="s">
        <v>25</v>
      </c>
      <c r="C16" s="29" t="s">
        <v>15</v>
      </c>
      <c r="D16" s="21" t="s">
        <v>11</v>
      </c>
      <c r="E16" s="17" t="s">
        <v>13</v>
      </c>
      <c r="F16" s="21" t="s">
        <v>11</v>
      </c>
      <c r="G16" s="4" t="s">
        <v>13</v>
      </c>
      <c r="H16" s="21" t="s">
        <v>11</v>
      </c>
      <c r="I16" s="4" t="s">
        <v>13</v>
      </c>
      <c r="J16" s="21">
        <v>4.0999999999999996</v>
      </c>
      <c r="K16" s="4" t="s">
        <v>13</v>
      </c>
      <c r="L16" s="26"/>
    </row>
    <row r="17" spans="2:12" x14ac:dyDescent="0.25">
      <c r="B17" s="8" t="s">
        <v>26</v>
      </c>
      <c r="C17" s="29" t="s">
        <v>15</v>
      </c>
      <c r="D17" s="21" t="s">
        <v>11</v>
      </c>
      <c r="E17" s="17" t="s">
        <v>13</v>
      </c>
      <c r="F17" s="21" t="s">
        <v>11</v>
      </c>
      <c r="G17" s="4" t="s">
        <v>13</v>
      </c>
      <c r="H17" s="21" t="s">
        <v>11</v>
      </c>
      <c r="I17" s="4" t="s">
        <v>13</v>
      </c>
      <c r="J17" s="21">
        <v>5.5</v>
      </c>
      <c r="K17" s="4" t="s">
        <v>13</v>
      </c>
      <c r="L17" s="26"/>
    </row>
    <row r="18" spans="2:12" x14ac:dyDescent="0.25">
      <c r="B18" s="8" t="s">
        <v>27</v>
      </c>
      <c r="C18" s="29" t="s">
        <v>15</v>
      </c>
      <c r="D18" s="21" t="s">
        <v>11</v>
      </c>
      <c r="E18" s="17" t="s">
        <v>13</v>
      </c>
      <c r="F18" s="21" t="s">
        <v>11</v>
      </c>
      <c r="G18" s="4" t="s">
        <v>13</v>
      </c>
      <c r="H18" s="21" t="s">
        <v>11</v>
      </c>
      <c r="I18" s="4" t="s">
        <v>13</v>
      </c>
      <c r="J18" s="21" t="s">
        <v>11</v>
      </c>
      <c r="K18" s="4" t="s">
        <v>13</v>
      </c>
      <c r="L18"/>
    </row>
    <row r="19" spans="2:12" x14ac:dyDescent="0.25">
      <c r="B19" s="8" t="s">
        <v>28</v>
      </c>
      <c r="C19" s="29" t="s">
        <v>15</v>
      </c>
      <c r="D19" s="21" t="s">
        <v>11</v>
      </c>
      <c r="E19" s="17" t="s">
        <v>13</v>
      </c>
      <c r="F19" s="21" t="s">
        <v>11</v>
      </c>
      <c r="G19" s="4" t="s">
        <v>13</v>
      </c>
      <c r="H19" s="21" t="s">
        <v>11</v>
      </c>
      <c r="I19" s="4" t="s">
        <v>13</v>
      </c>
      <c r="J19" s="21" t="s">
        <v>11</v>
      </c>
      <c r="K19" s="4" t="s">
        <v>13</v>
      </c>
      <c r="L19"/>
    </row>
    <row r="20" spans="2:12" x14ac:dyDescent="0.25">
      <c r="B20" s="8" t="s">
        <v>29</v>
      </c>
      <c r="C20" s="29" t="s">
        <v>15</v>
      </c>
      <c r="D20" s="21" t="s">
        <v>11</v>
      </c>
      <c r="E20" s="17" t="s">
        <v>13</v>
      </c>
      <c r="F20" s="21" t="s">
        <v>11</v>
      </c>
      <c r="G20" s="4" t="s">
        <v>13</v>
      </c>
      <c r="H20" s="21" t="s">
        <v>11</v>
      </c>
      <c r="I20" s="4" t="s">
        <v>13</v>
      </c>
      <c r="J20" s="21" t="s">
        <v>11</v>
      </c>
      <c r="K20" s="4" t="s">
        <v>13</v>
      </c>
      <c r="L20"/>
    </row>
    <row r="21" spans="2:12" x14ac:dyDescent="0.25">
      <c r="B21" s="8" t="s">
        <v>30</v>
      </c>
      <c r="C21" s="29" t="s">
        <v>15</v>
      </c>
      <c r="D21" s="21" t="s">
        <v>11</v>
      </c>
      <c r="E21" s="17" t="s">
        <v>13</v>
      </c>
      <c r="F21" s="21" t="s">
        <v>11</v>
      </c>
      <c r="G21" s="4" t="s">
        <v>13</v>
      </c>
      <c r="H21" s="21" t="s">
        <v>11</v>
      </c>
      <c r="I21" s="4" t="s">
        <v>13</v>
      </c>
      <c r="J21" s="21" t="s">
        <v>11</v>
      </c>
      <c r="K21" s="4" t="s">
        <v>13</v>
      </c>
      <c r="L21"/>
    </row>
    <row r="22" spans="2:12" x14ac:dyDescent="0.25">
      <c r="B22" s="8" t="s">
        <v>31</v>
      </c>
      <c r="C22" s="29" t="s">
        <v>15</v>
      </c>
      <c r="D22" s="21" t="s">
        <v>11</v>
      </c>
      <c r="E22" s="17" t="s">
        <v>13</v>
      </c>
      <c r="F22" s="21" t="s">
        <v>11</v>
      </c>
      <c r="G22" s="4" t="s">
        <v>13</v>
      </c>
      <c r="H22" s="21" t="s">
        <v>11</v>
      </c>
      <c r="I22" s="4" t="s">
        <v>13</v>
      </c>
      <c r="J22" s="21" t="s">
        <v>11</v>
      </c>
      <c r="K22" s="4" t="s">
        <v>13</v>
      </c>
      <c r="L22"/>
    </row>
    <row r="23" spans="2:12" x14ac:dyDescent="0.25">
      <c r="B23" s="8" t="s">
        <v>32</v>
      </c>
      <c r="C23" s="29" t="s">
        <v>15</v>
      </c>
      <c r="D23" s="21" t="s">
        <v>11</v>
      </c>
      <c r="E23" s="17" t="s">
        <v>13</v>
      </c>
      <c r="F23" s="21" t="s">
        <v>11</v>
      </c>
      <c r="G23" s="4" t="s">
        <v>13</v>
      </c>
      <c r="H23" s="21" t="s">
        <v>11</v>
      </c>
      <c r="I23" s="4" t="s">
        <v>13</v>
      </c>
      <c r="J23" s="21" t="s">
        <v>11</v>
      </c>
      <c r="K23" s="4" t="s">
        <v>13</v>
      </c>
      <c r="L23"/>
    </row>
    <row r="24" spans="2:12" x14ac:dyDescent="0.25">
      <c r="B24" s="8" t="s">
        <v>33</v>
      </c>
      <c r="C24" s="29" t="s">
        <v>15</v>
      </c>
      <c r="D24" s="21" t="s">
        <v>11</v>
      </c>
      <c r="E24" s="17" t="s">
        <v>13</v>
      </c>
      <c r="F24" s="21" t="s">
        <v>11</v>
      </c>
      <c r="G24" s="4" t="s">
        <v>13</v>
      </c>
      <c r="H24" s="21" t="s">
        <v>11</v>
      </c>
      <c r="I24" s="4" t="s">
        <v>13</v>
      </c>
      <c r="J24" s="21" t="s">
        <v>11</v>
      </c>
      <c r="K24" s="4" t="s">
        <v>13</v>
      </c>
      <c r="L24"/>
    </row>
    <row r="25" spans="2:12" x14ac:dyDescent="0.25">
      <c r="B25" s="8" t="s">
        <v>34</v>
      </c>
      <c r="C25" s="29" t="s">
        <v>15</v>
      </c>
      <c r="D25" s="21" t="s">
        <v>11</v>
      </c>
      <c r="E25" s="17" t="s">
        <v>13</v>
      </c>
      <c r="F25" s="21" t="s">
        <v>11</v>
      </c>
      <c r="G25" s="4" t="s">
        <v>13</v>
      </c>
      <c r="H25" s="21" t="s">
        <v>11</v>
      </c>
      <c r="I25" s="4" t="s">
        <v>13</v>
      </c>
      <c r="J25" s="21" t="s">
        <v>11</v>
      </c>
      <c r="K25" s="4" t="s">
        <v>13</v>
      </c>
      <c r="L25"/>
    </row>
    <row r="26" spans="2:12" x14ac:dyDescent="0.25">
      <c r="B26" s="8" t="s">
        <v>35</v>
      </c>
      <c r="C26" s="29" t="s">
        <v>15</v>
      </c>
      <c r="D26" s="21" t="s">
        <v>11</v>
      </c>
      <c r="E26" s="17" t="s">
        <v>13</v>
      </c>
      <c r="F26" s="21" t="s">
        <v>11</v>
      </c>
      <c r="G26" s="4" t="s">
        <v>13</v>
      </c>
      <c r="H26" s="21" t="s">
        <v>11</v>
      </c>
      <c r="I26" s="4" t="s">
        <v>13</v>
      </c>
      <c r="J26" s="21" t="s">
        <v>11</v>
      </c>
      <c r="K26" s="4" t="s">
        <v>13</v>
      </c>
      <c r="L26"/>
    </row>
    <row r="27" spans="2:12" x14ac:dyDescent="0.25">
      <c r="B27" s="8" t="s">
        <v>36</v>
      </c>
      <c r="C27" s="29" t="s">
        <v>15</v>
      </c>
      <c r="D27" s="21" t="s">
        <v>11</v>
      </c>
      <c r="E27" s="17" t="s">
        <v>13</v>
      </c>
      <c r="F27" s="21" t="s">
        <v>11</v>
      </c>
      <c r="G27" s="4" t="s">
        <v>13</v>
      </c>
      <c r="H27" s="21" t="s">
        <v>11</v>
      </c>
      <c r="I27" s="4" t="s">
        <v>13</v>
      </c>
      <c r="J27" s="21" t="s">
        <v>11</v>
      </c>
      <c r="K27" s="4" t="s">
        <v>13</v>
      </c>
      <c r="L27"/>
    </row>
    <row r="28" spans="2:12" x14ac:dyDescent="0.25">
      <c r="B28" s="8" t="s">
        <v>37</v>
      </c>
      <c r="C28" s="29" t="s">
        <v>15</v>
      </c>
      <c r="D28" s="21" t="s">
        <v>11</v>
      </c>
      <c r="E28" s="17" t="s">
        <v>13</v>
      </c>
      <c r="F28" s="21" t="s">
        <v>11</v>
      </c>
      <c r="G28" s="4" t="s">
        <v>13</v>
      </c>
      <c r="H28" s="21" t="s">
        <v>11</v>
      </c>
      <c r="I28" s="4" t="s">
        <v>13</v>
      </c>
      <c r="J28" s="21" t="s">
        <v>11</v>
      </c>
      <c r="K28" s="4" t="s">
        <v>13</v>
      </c>
      <c r="L28"/>
    </row>
    <row r="29" spans="2:12" x14ac:dyDescent="0.25">
      <c r="B29" s="8" t="s">
        <v>38</v>
      </c>
      <c r="C29" s="29" t="s">
        <v>15</v>
      </c>
      <c r="D29" s="21" t="s">
        <v>11</v>
      </c>
      <c r="E29" s="17" t="s">
        <v>13</v>
      </c>
      <c r="F29" s="21" t="s">
        <v>11</v>
      </c>
      <c r="G29" s="4" t="s">
        <v>13</v>
      </c>
      <c r="H29" s="21" t="s">
        <v>11</v>
      </c>
      <c r="I29" s="4" t="s">
        <v>13</v>
      </c>
      <c r="J29" s="21" t="s">
        <v>11</v>
      </c>
      <c r="K29" s="4" t="s">
        <v>13</v>
      </c>
      <c r="L29"/>
    </row>
    <row r="30" spans="2:12" x14ac:dyDescent="0.25">
      <c r="B30" s="8" t="s">
        <v>39</v>
      </c>
      <c r="C30" s="29" t="s">
        <v>15</v>
      </c>
      <c r="D30" s="21" t="s">
        <v>11</v>
      </c>
      <c r="E30" s="17" t="s">
        <v>13</v>
      </c>
      <c r="F30" s="21" t="s">
        <v>11</v>
      </c>
      <c r="G30" s="4" t="s">
        <v>13</v>
      </c>
      <c r="H30" s="21" t="s">
        <v>11</v>
      </c>
      <c r="I30" s="4" t="s">
        <v>13</v>
      </c>
      <c r="J30" s="21" t="s">
        <v>11</v>
      </c>
      <c r="K30" s="4" t="s">
        <v>13</v>
      </c>
      <c r="L30"/>
    </row>
    <row r="31" spans="2:12" x14ac:dyDescent="0.25">
      <c r="B31" s="8" t="s">
        <v>40</v>
      </c>
      <c r="C31" s="29" t="s">
        <v>15</v>
      </c>
      <c r="D31" s="21" t="s">
        <v>11</v>
      </c>
      <c r="E31" s="17" t="s">
        <v>13</v>
      </c>
      <c r="F31" s="21" t="s">
        <v>11</v>
      </c>
      <c r="G31" s="4" t="s">
        <v>13</v>
      </c>
      <c r="H31" s="21" t="s">
        <v>11</v>
      </c>
      <c r="I31" s="4" t="s">
        <v>13</v>
      </c>
      <c r="J31" s="21" t="s">
        <v>11</v>
      </c>
      <c r="K31" s="4" t="s">
        <v>13</v>
      </c>
      <c r="L31"/>
    </row>
    <row r="32" spans="2:12" x14ac:dyDescent="0.25">
      <c r="B32" s="8" t="s">
        <v>41</v>
      </c>
      <c r="C32" s="29" t="s">
        <v>15</v>
      </c>
      <c r="D32" s="21" t="s">
        <v>11</v>
      </c>
      <c r="E32" s="17" t="s">
        <v>13</v>
      </c>
      <c r="F32" s="21" t="s">
        <v>11</v>
      </c>
      <c r="G32" s="4" t="s">
        <v>13</v>
      </c>
      <c r="H32" s="21" t="s">
        <v>11</v>
      </c>
      <c r="I32" s="4" t="s">
        <v>13</v>
      </c>
      <c r="J32" s="21" t="s">
        <v>11</v>
      </c>
      <c r="K32" s="4" t="s">
        <v>13</v>
      </c>
      <c r="L32"/>
    </row>
    <row r="33" spans="2:12" x14ac:dyDescent="0.25">
      <c r="B33" s="8" t="s">
        <v>42</v>
      </c>
      <c r="C33" s="29" t="s">
        <v>15</v>
      </c>
      <c r="D33" s="21" t="s">
        <v>11</v>
      </c>
      <c r="E33" s="17" t="s">
        <v>13</v>
      </c>
      <c r="F33" s="21" t="s">
        <v>11</v>
      </c>
      <c r="G33" s="4" t="s">
        <v>13</v>
      </c>
      <c r="H33" s="21" t="s">
        <v>11</v>
      </c>
      <c r="I33" s="4" t="s">
        <v>13</v>
      </c>
      <c r="J33" s="21" t="s">
        <v>11</v>
      </c>
      <c r="K33" s="4" t="s">
        <v>13</v>
      </c>
      <c r="L33"/>
    </row>
    <row r="34" spans="2:12" s="27" customFormat="1" x14ac:dyDescent="0.25">
      <c r="B34" s="8" t="s">
        <v>43</v>
      </c>
      <c r="C34" s="29">
        <v>110000</v>
      </c>
      <c r="D34" s="21" t="s">
        <v>11</v>
      </c>
      <c r="E34" s="17" t="s">
        <v>13</v>
      </c>
      <c r="F34" s="21">
        <v>1.6</v>
      </c>
      <c r="G34" s="4" t="s">
        <v>16</v>
      </c>
      <c r="H34" s="21">
        <v>0.71</v>
      </c>
      <c r="I34" s="4" t="s">
        <v>16</v>
      </c>
      <c r="J34" s="21">
        <v>14</v>
      </c>
      <c r="K34" s="4" t="s">
        <v>13</v>
      </c>
    </row>
    <row r="35" spans="2:12" s="37" customFormat="1" x14ac:dyDescent="0.25">
      <c r="B35" s="8" t="s">
        <v>44</v>
      </c>
      <c r="C35" s="29">
        <v>170</v>
      </c>
      <c r="D35" s="21" t="s">
        <v>11</v>
      </c>
      <c r="E35" s="17" t="s">
        <v>13</v>
      </c>
      <c r="F35" s="21" t="s">
        <v>11</v>
      </c>
      <c r="G35" s="4" t="s">
        <v>13</v>
      </c>
      <c r="H35" s="21" t="s">
        <v>11</v>
      </c>
      <c r="I35" s="4" t="s">
        <v>13</v>
      </c>
      <c r="J35" s="21">
        <v>2.7</v>
      </c>
      <c r="K35" s="4" t="s">
        <v>13</v>
      </c>
    </row>
    <row r="36" spans="2:12" x14ac:dyDescent="0.25">
      <c r="B36" s="8" t="s">
        <v>45</v>
      </c>
      <c r="C36" s="29">
        <v>7800</v>
      </c>
      <c r="D36" s="21" t="s">
        <v>11</v>
      </c>
      <c r="E36" s="17" t="s">
        <v>13</v>
      </c>
      <c r="F36" s="21" t="s">
        <v>11</v>
      </c>
      <c r="G36" s="4" t="s">
        <v>13</v>
      </c>
      <c r="H36" s="21" t="s">
        <v>11</v>
      </c>
      <c r="I36" s="4" t="s">
        <v>13</v>
      </c>
      <c r="J36" s="21" t="s">
        <v>11</v>
      </c>
      <c r="K36" s="4" t="s">
        <v>13</v>
      </c>
      <c r="L36"/>
    </row>
    <row r="37" spans="2:12" s="37" customFormat="1" x14ac:dyDescent="0.25">
      <c r="B37" s="8" t="s">
        <v>46</v>
      </c>
      <c r="C37" s="29">
        <v>240000</v>
      </c>
      <c r="D37" s="21" t="s">
        <v>11</v>
      </c>
      <c r="E37" s="17" t="s">
        <v>13</v>
      </c>
      <c r="F37" s="21">
        <v>1.5</v>
      </c>
      <c r="G37" s="4" t="s">
        <v>16</v>
      </c>
      <c r="H37" s="21">
        <v>1.2</v>
      </c>
      <c r="I37" s="4" t="s">
        <v>16</v>
      </c>
      <c r="J37" s="21">
        <v>21</v>
      </c>
      <c r="K37" s="4" t="s">
        <v>13</v>
      </c>
    </row>
    <row r="38" spans="2:12" s="37" customFormat="1" x14ac:dyDescent="0.25">
      <c r="B38" s="8" t="s">
        <v>47</v>
      </c>
      <c r="C38" s="29">
        <v>240000</v>
      </c>
      <c r="D38" s="21" t="s">
        <v>11</v>
      </c>
      <c r="E38" s="17" t="s">
        <v>13</v>
      </c>
      <c r="F38" s="21" t="s">
        <v>11</v>
      </c>
      <c r="G38" s="4" t="s">
        <v>13</v>
      </c>
      <c r="H38" s="21" t="s">
        <v>11</v>
      </c>
      <c r="I38" s="4" t="s">
        <v>13</v>
      </c>
      <c r="J38" s="21" t="s">
        <v>11</v>
      </c>
      <c r="K38" s="4" t="s">
        <v>13</v>
      </c>
    </row>
    <row r="39" spans="2:12" s="37" customFormat="1" x14ac:dyDescent="0.25">
      <c r="B39" s="8" t="s">
        <v>48</v>
      </c>
      <c r="C39" s="29">
        <v>1300</v>
      </c>
      <c r="D39" s="21" t="s">
        <v>11</v>
      </c>
      <c r="E39" s="17" t="s">
        <v>13</v>
      </c>
      <c r="F39" s="21" t="s">
        <v>11</v>
      </c>
      <c r="G39" s="4" t="s">
        <v>13</v>
      </c>
      <c r="H39" s="21" t="s">
        <v>11</v>
      </c>
      <c r="I39" s="4" t="s">
        <v>13</v>
      </c>
      <c r="J39" s="21">
        <v>12</v>
      </c>
      <c r="K39" s="4" t="s">
        <v>13</v>
      </c>
    </row>
    <row r="40" spans="2:12" x14ac:dyDescent="0.25">
      <c r="B40" s="8" t="s">
        <v>49</v>
      </c>
      <c r="C40" s="29">
        <v>2000</v>
      </c>
      <c r="D40" s="21" t="s">
        <v>11</v>
      </c>
      <c r="E40" s="17" t="s">
        <v>13</v>
      </c>
      <c r="F40" s="21" t="s">
        <v>11</v>
      </c>
      <c r="G40" s="4" t="s">
        <v>13</v>
      </c>
      <c r="H40" s="21" t="s">
        <v>11</v>
      </c>
      <c r="I40" s="4" t="s">
        <v>13</v>
      </c>
      <c r="J40" s="21" t="s">
        <v>11</v>
      </c>
      <c r="K40" s="4" t="s">
        <v>13</v>
      </c>
      <c r="L40"/>
    </row>
    <row r="41" spans="2:12" x14ac:dyDescent="0.25">
      <c r="B41" s="8" t="s">
        <v>50</v>
      </c>
      <c r="C41" s="29" t="s">
        <v>15</v>
      </c>
      <c r="D41" s="21">
        <v>18</v>
      </c>
      <c r="E41" s="17" t="s">
        <v>51</v>
      </c>
      <c r="F41" s="21">
        <v>8.5</v>
      </c>
      <c r="G41" s="4" t="s">
        <v>13</v>
      </c>
      <c r="H41" s="21" t="s">
        <v>11</v>
      </c>
      <c r="I41" s="4" t="s">
        <v>13</v>
      </c>
      <c r="J41" s="21">
        <v>4.5999999999999996</v>
      </c>
      <c r="K41" s="4" t="s">
        <v>13</v>
      </c>
      <c r="L41"/>
    </row>
    <row r="42" spans="2:12" x14ac:dyDescent="0.25">
      <c r="B42" s="8" t="s">
        <v>52</v>
      </c>
      <c r="C42" s="29">
        <v>180000</v>
      </c>
      <c r="D42" s="21" t="s">
        <v>11</v>
      </c>
      <c r="E42" s="17" t="s">
        <v>13</v>
      </c>
      <c r="F42" s="21">
        <v>0.82</v>
      </c>
      <c r="G42" s="4" t="s">
        <v>16</v>
      </c>
      <c r="H42" s="21">
        <v>1.3</v>
      </c>
      <c r="I42" s="4" t="s">
        <v>16</v>
      </c>
      <c r="J42" s="21">
        <v>3.2</v>
      </c>
      <c r="K42" s="4" t="s">
        <v>13</v>
      </c>
      <c r="L42"/>
    </row>
    <row r="43" spans="2:12" s="37" customFormat="1" ht="15.75" thickBot="1" x14ac:dyDescent="0.3">
      <c r="B43" s="30" t="s">
        <v>53</v>
      </c>
      <c r="C43" s="31">
        <v>180000</v>
      </c>
      <c r="D43" s="32" t="s">
        <v>11</v>
      </c>
      <c r="E43" s="33" t="s">
        <v>13</v>
      </c>
      <c r="F43" s="32">
        <v>1.4</v>
      </c>
      <c r="G43" s="34" t="s">
        <v>16</v>
      </c>
      <c r="H43" s="35">
        <v>1</v>
      </c>
      <c r="I43" s="34" t="s">
        <v>16</v>
      </c>
      <c r="J43" s="32">
        <v>17</v>
      </c>
      <c r="K43" s="34" t="s">
        <v>13</v>
      </c>
    </row>
    <row r="44" spans="2:12" x14ac:dyDescent="0.25">
      <c r="B44" s="24" t="s">
        <v>68</v>
      </c>
      <c r="C44" s="22"/>
      <c r="D44" s="23">
        <f>SUM(D6:D43)</f>
        <v>18</v>
      </c>
      <c r="E44" s="23"/>
      <c r="F44" s="23">
        <f t="shared" ref="F44:J44" si="0">SUM(F6:F43)</f>
        <v>19.759999999999998</v>
      </c>
      <c r="G44" s="23"/>
      <c r="H44" s="23">
        <f t="shared" si="0"/>
        <v>6.64</v>
      </c>
      <c r="I44" s="23"/>
      <c r="J44" s="23">
        <f t="shared" si="0"/>
        <v>172.66</v>
      </c>
      <c r="K44" s="22"/>
      <c r="L44"/>
    </row>
    <row r="46" spans="2:12" x14ac:dyDescent="0.25">
      <c r="B46" s="19" t="s">
        <v>62</v>
      </c>
    </row>
    <row r="47" spans="2:12" x14ac:dyDescent="0.25">
      <c r="B47" s="19" t="s">
        <v>63</v>
      </c>
    </row>
    <row r="48" spans="2:12" x14ac:dyDescent="0.25">
      <c r="B48" s="18" t="s">
        <v>64</v>
      </c>
    </row>
    <row r="49" spans="2:12" x14ac:dyDescent="0.25">
      <c r="B49" s="9" t="s">
        <v>65</v>
      </c>
    </row>
    <row r="50" spans="2:12" x14ac:dyDescent="0.25">
      <c r="B50" s="9" t="s">
        <v>66</v>
      </c>
    </row>
    <row r="54" spans="2:12" x14ac:dyDescent="0.25">
      <c r="B54" s="79" t="s">
        <v>75</v>
      </c>
      <c r="C54" s="80"/>
      <c r="D54" s="2" t="s">
        <v>4</v>
      </c>
      <c r="E54" s="15"/>
      <c r="F54" s="2" t="s">
        <v>5</v>
      </c>
      <c r="G54" s="2"/>
      <c r="H54" s="2" t="s">
        <v>2</v>
      </c>
      <c r="I54" s="2"/>
      <c r="J54" s="2" t="s">
        <v>3</v>
      </c>
      <c r="K54" s="2"/>
      <c r="L54" s="2" t="s">
        <v>73</v>
      </c>
    </row>
    <row r="55" spans="2:12" x14ac:dyDescent="0.25">
      <c r="B55" s="79" t="s">
        <v>79</v>
      </c>
      <c r="C55" s="80"/>
      <c r="D55" s="5">
        <v>1300</v>
      </c>
      <c r="E55" s="16"/>
      <c r="F55" s="5">
        <v>750</v>
      </c>
      <c r="G55" s="5"/>
      <c r="H55" s="5">
        <v>830</v>
      </c>
      <c r="I55" s="5"/>
      <c r="J55" s="5" t="s">
        <v>76</v>
      </c>
      <c r="K55" s="5"/>
      <c r="L55" s="38">
        <v>749.75</v>
      </c>
    </row>
    <row r="56" spans="2:12" x14ac:dyDescent="0.25">
      <c r="B56" s="79" t="s">
        <v>74</v>
      </c>
      <c r="C56" s="80"/>
      <c r="D56" s="5">
        <f>D55/10000</f>
        <v>0.13</v>
      </c>
      <c r="E56" s="16"/>
      <c r="F56" s="5">
        <f>F55/10000</f>
        <v>7.4999999999999997E-2</v>
      </c>
      <c r="G56" s="5"/>
      <c r="H56" s="5">
        <f>H55/10000</f>
        <v>8.3000000000000004E-2</v>
      </c>
      <c r="I56" s="5"/>
      <c r="J56" s="5">
        <v>1.9E-2</v>
      </c>
      <c r="K56" s="5"/>
      <c r="L56" s="5">
        <v>7.4999999999999997E-3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7371E-5800-4B34-A8C5-9F1B4BCFD68A}">
  <dimension ref="A1:F102"/>
  <sheetViews>
    <sheetView zoomScale="115" zoomScaleNormal="115" workbookViewId="0">
      <selection activeCell="F100" sqref="F100"/>
    </sheetView>
  </sheetViews>
  <sheetFormatPr defaultRowHeight="12.75" x14ac:dyDescent="0.2"/>
  <cols>
    <col min="1" max="1" width="39.5703125" style="40" customWidth="1"/>
    <col min="2" max="2" width="18.28515625" style="39" customWidth="1"/>
    <col min="3" max="3" width="20.5703125" style="39" bestFit="1" customWidth="1"/>
    <col min="4" max="4" width="17.28515625" style="39" bestFit="1" customWidth="1"/>
    <col min="5" max="5" width="21.140625" style="39" customWidth="1"/>
    <col min="6" max="6" width="15" style="40" bestFit="1" customWidth="1"/>
    <col min="7" max="16384" width="9.140625" style="40"/>
  </cols>
  <sheetData>
    <row r="1" spans="1:5" ht="15.75" x14ac:dyDescent="0.25">
      <c r="A1" s="92" t="s">
        <v>85</v>
      </c>
    </row>
    <row r="2" spans="1:5" x14ac:dyDescent="0.2">
      <c r="A2" s="40" t="s">
        <v>80</v>
      </c>
    </row>
    <row r="3" spans="1:5" x14ac:dyDescent="0.2">
      <c r="A3" s="40" t="s">
        <v>81</v>
      </c>
    </row>
    <row r="4" spans="1:5" x14ac:dyDescent="0.2">
      <c r="A4" s="83" t="s">
        <v>82</v>
      </c>
    </row>
    <row r="5" spans="1:5" x14ac:dyDescent="0.2">
      <c r="A5" s="83" t="s">
        <v>83</v>
      </c>
    </row>
    <row r="6" spans="1:5" x14ac:dyDescent="0.2">
      <c r="A6" s="83"/>
    </row>
    <row r="8" spans="1:5" ht="15" x14ac:dyDescent="0.2">
      <c r="A8" s="84" t="s">
        <v>54</v>
      </c>
    </row>
    <row r="9" spans="1:5" ht="28.5" customHeight="1" x14ac:dyDescent="0.2">
      <c r="A9" s="41" t="s">
        <v>67</v>
      </c>
      <c r="B9" s="85" t="s">
        <v>4</v>
      </c>
      <c r="C9" s="85" t="s">
        <v>5</v>
      </c>
      <c r="D9" s="85" t="s">
        <v>2</v>
      </c>
      <c r="E9" s="42" t="s">
        <v>3</v>
      </c>
    </row>
    <row r="10" spans="1:5" x14ac:dyDescent="0.2">
      <c r="A10" s="43" t="s">
        <v>10</v>
      </c>
      <c r="B10" s="44">
        <v>0</v>
      </c>
      <c r="C10" s="44">
        <v>0</v>
      </c>
      <c r="D10" s="44">
        <v>0</v>
      </c>
      <c r="E10" s="44">
        <v>0</v>
      </c>
    </row>
    <row r="11" spans="1:5" x14ac:dyDescent="0.2">
      <c r="A11" s="43" t="s">
        <v>12</v>
      </c>
      <c r="B11" s="44">
        <v>0</v>
      </c>
      <c r="C11" s="44">
        <v>0</v>
      </c>
      <c r="D11" s="44">
        <v>0</v>
      </c>
      <c r="E11" s="44">
        <v>0</v>
      </c>
    </row>
    <row r="12" spans="1:5" x14ac:dyDescent="0.2">
      <c r="A12" s="43" t="s">
        <v>14</v>
      </c>
      <c r="B12" s="44">
        <v>0</v>
      </c>
      <c r="C12" s="44">
        <v>0</v>
      </c>
      <c r="D12" s="45">
        <v>0.49</v>
      </c>
      <c r="E12" s="44">
        <v>0.56000000000000005</v>
      </c>
    </row>
    <row r="13" spans="1:5" x14ac:dyDescent="0.2">
      <c r="A13" s="43" t="s">
        <v>17</v>
      </c>
      <c r="B13" s="44">
        <v>0</v>
      </c>
      <c r="C13" s="44">
        <v>0</v>
      </c>
      <c r="D13" s="45">
        <v>1.1000000000000001</v>
      </c>
      <c r="E13" s="44">
        <v>1</v>
      </c>
    </row>
    <row r="14" spans="1:5" x14ac:dyDescent="0.2">
      <c r="A14" s="43" t="s">
        <v>18</v>
      </c>
      <c r="B14" s="44">
        <v>0</v>
      </c>
      <c r="C14" s="45">
        <v>1.6</v>
      </c>
      <c r="D14" s="45">
        <v>0.84</v>
      </c>
      <c r="E14" s="44">
        <v>15</v>
      </c>
    </row>
    <row r="15" spans="1:5" x14ac:dyDescent="0.2">
      <c r="A15" s="43" t="s">
        <v>19</v>
      </c>
      <c r="B15" s="44">
        <v>0</v>
      </c>
      <c r="C15" s="45">
        <v>1.1000000000000001</v>
      </c>
      <c r="D15" s="44">
        <v>0</v>
      </c>
      <c r="E15" s="44">
        <v>16</v>
      </c>
    </row>
    <row r="16" spans="1:5" x14ac:dyDescent="0.2">
      <c r="A16" s="43" t="s">
        <v>20</v>
      </c>
      <c r="B16" s="44">
        <v>0</v>
      </c>
      <c r="C16" s="45">
        <v>1.2</v>
      </c>
      <c r="D16" s="44">
        <v>0</v>
      </c>
      <c r="E16" s="44">
        <v>17</v>
      </c>
    </row>
    <row r="17" spans="1:5" x14ac:dyDescent="0.2">
      <c r="A17" s="43" t="s">
        <v>22</v>
      </c>
      <c r="B17" s="44">
        <v>0</v>
      </c>
      <c r="C17" s="45">
        <v>0.84</v>
      </c>
      <c r="D17" s="44">
        <v>0</v>
      </c>
      <c r="E17" s="44">
        <v>12</v>
      </c>
    </row>
    <row r="18" spans="1:5" x14ac:dyDescent="0.2">
      <c r="A18" s="43" t="s">
        <v>23</v>
      </c>
      <c r="B18" s="44">
        <v>0</v>
      </c>
      <c r="C18" s="44">
        <v>0</v>
      </c>
      <c r="D18" s="44">
        <v>0</v>
      </c>
      <c r="E18" s="44">
        <v>10</v>
      </c>
    </row>
    <row r="19" spans="1:5" x14ac:dyDescent="0.2">
      <c r="A19" s="43" t="s">
        <v>24</v>
      </c>
      <c r="B19" s="44">
        <v>0</v>
      </c>
      <c r="C19" s="45">
        <v>1.2</v>
      </c>
      <c r="D19" s="44">
        <v>0</v>
      </c>
      <c r="E19" s="44">
        <v>17</v>
      </c>
    </row>
    <row r="20" spans="1:5" x14ac:dyDescent="0.2">
      <c r="A20" s="43" t="s">
        <v>25</v>
      </c>
      <c r="B20" s="44">
        <v>0</v>
      </c>
      <c r="C20" s="44">
        <v>0</v>
      </c>
      <c r="D20" s="44">
        <v>0</v>
      </c>
      <c r="E20" s="44">
        <v>4.0999999999999996</v>
      </c>
    </row>
    <row r="21" spans="1:5" x14ac:dyDescent="0.2">
      <c r="A21" s="43" t="s">
        <v>26</v>
      </c>
      <c r="B21" s="44">
        <v>0</v>
      </c>
      <c r="C21" s="44">
        <v>0</v>
      </c>
      <c r="D21" s="44">
        <v>0</v>
      </c>
      <c r="E21" s="44">
        <v>5.5</v>
      </c>
    </row>
    <row r="22" spans="1:5" x14ac:dyDescent="0.2">
      <c r="A22" s="43" t="s">
        <v>43</v>
      </c>
      <c r="B22" s="44">
        <v>0</v>
      </c>
      <c r="C22" s="45">
        <v>1.6</v>
      </c>
      <c r="D22" s="45">
        <v>0.71</v>
      </c>
      <c r="E22" s="44">
        <v>14</v>
      </c>
    </row>
    <row r="23" spans="1:5" x14ac:dyDescent="0.2">
      <c r="A23" s="43" t="s">
        <v>44</v>
      </c>
      <c r="B23" s="44">
        <v>0</v>
      </c>
      <c r="C23" s="44">
        <v>0</v>
      </c>
      <c r="D23" s="44">
        <v>0</v>
      </c>
      <c r="E23" s="44">
        <v>2.7</v>
      </c>
    </row>
    <row r="24" spans="1:5" x14ac:dyDescent="0.2">
      <c r="A24" s="43" t="s">
        <v>45</v>
      </c>
      <c r="B24" s="44">
        <v>0</v>
      </c>
      <c r="C24" s="44">
        <v>0</v>
      </c>
      <c r="D24" s="44">
        <v>0</v>
      </c>
      <c r="E24" s="44">
        <v>0</v>
      </c>
    </row>
    <row r="25" spans="1:5" x14ac:dyDescent="0.2">
      <c r="A25" s="43" t="s">
        <v>46</v>
      </c>
      <c r="B25" s="44">
        <v>0</v>
      </c>
      <c r="C25" s="45">
        <v>1.5</v>
      </c>
      <c r="D25" s="45">
        <v>1.2</v>
      </c>
      <c r="E25" s="44">
        <v>21</v>
      </c>
    </row>
    <row r="26" spans="1:5" x14ac:dyDescent="0.2">
      <c r="A26" s="43" t="s">
        <v>47</v>
      </c>
      <c r="B26" s="44">
        <v>0</v>
      </c>
      <c r="C26" s="44">
        <v>0</v>
      </c>
      <c r="D26" s="44">
        <v>0</v>
      </c>
      <c r="E26" s="44">
        <v>0</v>
      </c>
    </row>
    <row r="27" spans="1:5" x14ac:dyDescent="0.2">
      <c r="A27" s="43" t="s">
        <v>48</v>
      </c>
      <c r="B27" s="44">
        <v>0</v>
      </c>
      <c r="C27" s="44">
        <v>0</v>
      </c>
      <c r="D27" s="44">
        <v>0</v>
      </c>
      <c r="E27" s="44">
        <v>12</v>
      </c>
    </row>
    <row r="28" spans="1:5" x14ac:dyDescent="0.2">
      <c r="A28" s="43" t="s">
        <v>49</v>
      </c>
      <c r="B28" s="44">
        <v>0</v>
      </c>
      <c r="C28" s="44">
        <v>0</v>
      </c>
      <c r="D28" s="44">
        <v>0</v>
      </c>
      <c r="E28" s="44">
        <v>0</v>
      </c>
    </row>
    <row r="29" spans="1:5" x14ac:dyDescent="0.2">
      <c r="A29" s="43" t="s">
        <v>50</v>
      </c>
      <c r="B29" s="44">
        <v>18</v>
      </c>
      <c r="C29" s="45">
        <v>8.5</v>
      </c>
      <c r="D29" s="44">
        <v>0</v>
      </c>
      <c r="E29" s="44">
        <v>4.5999999999999996</v>
      </c>
    </row>
    <row r="30" spans="1:5" x14ac:dyDescent="0.2">
      <c r="A30" s="43" t="s">
        <v>52</v>
      </c>
      <c r="B30" s="44">
        <v>0</v>
      </c>
      <c r="C30" s="45">
        <v>0.82</v>
      </c>
      <c r="D30" s="45">
        <v>1.3</v>
      </c>
      <c r="E30" s="44">
        <v>3.2</v>
      </c>
    </row>
    <row r="31" spans="1:5" ht="13.5" thickBot="1" x14ac:dyDescent="0.25">
      <c r="A31" s="46" t="s">
        <v>53</v>
      </c>
      <c r="B31" s="47">
        <v>0</v>
      </c>
      <c r="C31" s="48">
        <v>1.4</v>
      </c>
      <c r="D31" s="48">
        <v>1</v>
      </c>
      <c r="E31" s="47">
        <v>17</v>
      </c>
    </row>
    <row r="32" spans="1:5" ht="13.5" thickBot="1" x14ac:dyDescent="0.25">
      <c r="A32" s="49" t="s">
        <v>70</v>
      </c>
      <c r="B32" s="50">
        <f>SUM(B10:B31)</f>
        <v>18</v>
      </c>
      <c r="C32" s="50">
        <f>SUM(C10:C31)</f>
        <v>19.759999999999998</v>
      </c>
      <c r="D32" s="50">
        <f>SUM(D10:D31)</f>
        <v>6.64</v>
      </c>
      <c r="E32" s="50">
        <f>SUM(E10:E31)</f>
        <v>172.66</v>
      </c>
    </row>
    <row r="33" spans="1:6" x14ac:dyDescent="0.2">
      <c r="A33" s="51"/>
      <c r="B33" s="52"/>
      <c r="C33" s="52"/>
      <c r="D33" s="52"/>
      <c r="E33" s="52"/>
    </row>
    <row r="35" spans="1:6" x14ac:dyDescent="0.2">
      <c r="A35" s="81" t="s">
        <v>77</v>
      </c>
      <c r="B35" s="82">
        <v>7.4974999999999998E-4</v>
      </c>
      <c r="C35" s="82">
        <v>7.4974999999999998E-4</v>
      </c>
      <c r="D35" s="82">
        <v>7.4974999999999998E-4</v>
      </c>
      <c r="E35" s="82">
        <v>7.4974999999999998E-4</v>
      </c>
    </row>
    <row r="36" spans="1:6" x14ac:dyDescent="0.2">
      <c r="E36" s="53"/>
      <c r="F36" s="39"/>
    </row>
    <row r="37" spans="1:6" x14ac:dyDescent="0.2">
      <c r="F37" s="39"/>
    </row>
    <row r="38" spans="1:6" ht="15" x14ac:dyDescent="0.25">
      <c r="A38" s="10" t="s">
        <v>69</v>
      </c>
      <c r="F38" s="39"/>
    </row>
    <row r="39" spans="1:6" ht="30.75" customHeight="1" x14ac:dyDescent="0.2">
      <c r="A39" s="86"/>
      <c r="B39" s="85" t="s">
        <v>4</v>
      </c>
      <c r="C39" s="85" t="s">
        <v>5</v>
      </c>
      <c r="D39" s="85" t="s">
        <v>2</v>
      </c>
      <c r="E39" s="42" t="s">
        <v>3</v>
      </c>
      <c r="F39" s="54"/>
    </row>
    <row r="40" spans="1:6" x14ac:dyDescent="0.2">
      <c r="A40" s="43" t="s">
        <v>10</v>
      </c>
      <c r="B40" s="55">
        <f>B10/$B$35/1000</f>
        <v>0</v>
      </c>
      <c r="C40" s="55">
        <f t="shared" ref="C40:C61" si="0">C10/$C$35/1000</f>
        <v>0</v>
      </c>
      <c r="D40" s="55">
        <f>D10/$D$35/1000</f>
        <v>0</v>
      </c>
      <c r="E40" s="55">
        <f>E10/$E$35/1000</f>
        <v>0</v>
      </c>
      <c r="F40" s="56"/>
    </row>
    <row r="41" spans="1:6" x14ac:dyDescent="0.2">
      <c r="A41" s="43" t="s">
        <v>12</v>
      </c>
      <c r="B41" s="55">
        <f t="shared" ref="B41:B61" si="1">B11/$B$35/1000</f>
        <v>0</v>
      </c>
      <c r="C41" s="55">
        <f t="shared" si="0"/>
        <v>0</v>
      </c>
      <c r="D41" s="55">
        <f t="shared" ref="D41:D61" si="2">D11/$D$35/1000</f>
        <v>0</v>
      </c>
      <c r="E41" s="55">
        <f t="shared" ref="E41:E61" si="3">E11/$E$35/1000</f>
        <v>0</v>
      </c>
      <c r="F41" s="56"/>
    </row>
    <row r="42" spans="1:6" x14ac:dyDescent="0.2">
      <c r="A42" s="43" t="s">
        <v>14</v>
      </c>
      <c r="B42" s="55">
        <f t="shared" si="1"/>
        <v>0</v>
      </c>
      <c r="C42" s="55">
        <f t="shared" si="0"/>
        <v>0</v>
      </c>
      <c r="D42" s="55">
        <f t="shared" si="2"/>
        <v>0.65355118372790932</v>
      </c>
      <c r="E42" s="55">
        <f t="shared" si="3"/>
        <v>0.74691563854618215</v>
      </c>
      <c r="F42" s="56"/>
    </row>
    <row r="43" spans="1:6" x14ac:dyDescent="0.2">
      <c r="A43" s="43" t="s">
        <v>17</v>
      </c>
      <c r="B43" s="55">
        <f t="shared" si="1"/>
        <v>0</v>
      </c>
      <c r="C43" s="55">
        <f t="shared" si="0"/>
        <v>0</v>
      </c>
      <c r="D43" s="55">
        <f t="shared" si="2"/>
        <v>1.4671557185728576</v>
      </c>
      <c r="E43" s="55">
        <f t="shared" si="3"/>
        <v>1.3337779259753251</v>
      </c>
      <c r="F43" s="56"/>
    </row>
    <row r="44" spans="1:6" x14ac:dyDescent="0.2">
      <c r="A44" s="43" t="s">
        <v>18</v>
      </c>
      <c r="B44" s="55">
        <f t="shared" si="1"/>
        <v>0</v>
      </c>
      <c r="C44" s="55">
        <f t="shared" si="0"/>
        <v>2.1340446815605207</v>
      </c>
      <c r="D44" s="55">
        <f t="shared" si="2"/>
        <v>1.120373457819273</v>
      </c>
      <c r="E44" s="55">
        <f t="shared" si="3"/>
        <v>20.006668889629875</v>
      </c>
      <c r="F44" s="56"/>
    </row>
    <row r="45" spans="1:6" x14ac:dyDescent="0.2">
      <c r="A45" s="43" t="s">
        <v>19</v>
      </c>
      <c r="B45" s="55">
        <f t="shared" si="1"/>
        <v>0</v>
      </c>
      <c r="C45" s="55">
        <f t="shared" si="0"/>
        <v>1.4671557185728576</v>
      </c>
      <c r="D45" s="55">
        <f t="shared" si="2"/>
        <v>0</v>
      </c>
      <c r="E45" s="55">
        <f t="shared" si="3"/>
        <v>21.340446815605201</v>
      </c>
      <c r="F45" s="56"/>
    </row>
    <row r="46" spans="1:6" x14ac:dyDescent="0.2">
      <c r="A46" s="43" t="s">
        <v>20</v>
      </c>
      <c r="B46" s="55">
        <f t="shared" si="1"/>
        <v>0</v>
      </c>
      <c r="C46" s="55">
        <f t="shared" si="0"/>
        <v>1.60053351117039</v>
      </c>
      <c r="D46" s="55">
        <f t="shared" si="2"/>
        <v>0</v>
      </c>
      <c r="E46" s="55">
        <f t="shared" si="3"/>
        <v>22.674224741580527</v>
      </c>
      <c r="F46" s="56"/>
    </row>
    <row r="47" spans="1:6" x14ac:dyDescent="0.2">
      <c r="A47" s="43" t="s">
        <v>22</v>
      </c>
      <c r="B47" s="55">
        <f t="shared" si="1"/>
        <v>0</v>
      </c>
      <c r="C47" s="55">
        <f t="shared" si="0"/>
        <v>1.120373457819273</v>
      </c>
      <c r="D47" s="55">
        <f t="shared" si="2"/>
        <v>0</v>
      </c>
      <c r="E47" s="55">
        <f t="shared" si="3"/>
        <v>16.005335111703904</v>
      </c>
      <c r="F47" s="56"/>
    </row>
    <row r="48" spans="1:6" x14ac:dyDescent="0.2">
      <c r="A48" s="43" t="s">
        <v>23</v>
      </c>
      <c r="B48" s="55">
        <f t="shared" si="1"/>
        <v>0</v>
      </c>
      <c r="C48" s="55">
        <f t="shared" si="0"/>
        <v>0</v>
      </c>
      <c r="D48" s="55">
        <f t="shared" si="2"/>
        <v>0</v>
      </c>
      <c r="E48" s="55">
        <f t="shared" si="3"/>
        <v>13.337779259753251</v>
      </c>
      <c r="F48" s="56"/>
    </row>
    <row r="49" spans="1:6" x14ac:dyDescent="0.2">
      <c r="A49" s="43" t="s">
        <v>24</v>
      </c>
      <c r="B49" s="55">
        <f t="shared" si="1"/>
        <v>0</v>
      </c>
      <c r="C49" s="55">
        <f t="shared" si="0"/>
        <v>1.60053351117039</v>
      </c>
      <c r="D49" s="55">
        <f t="shared" si="2"/>
        <v>0</v>
      </c>
      <c r="E49" s="55">
        <f t="shared" si="3"/>
        <v>22.674224741580527</v>
      </c>
      <c r="F49" s="56"/>
    </row>
    <row r="50" spans="1:6" x14ac:dyDescent="0.2">
      <c r="A50" s="43" t="s">
        <v>25</v>
      </c>
      <c r="B50" s="55">
        <f t="shared" si="1"/>
        <v>0</v>
      </c>
      <c r="C50" s="55">
        <f t="shared" si="0"/>
        <v>0</v>
      </c>
      <c r="D50" s="55">
        <f t="shared" si="2"/>
        <v>0</v>
      </c>
      <c r="E50" s="55">
        <f t="shared" si="3"/>
        <v>5.4684894964988322</v>
      </c>
      <c r="F50" s="56"/>
    </row>
    <row r="51" spans="1:6" x14ac:dyDescent="0.2">
      <c r="A51" s="43" t="s">
        <v>26</v>
      </c>
      <c r="B51" s="55">
        <f t="shared" si="1"/>
        <v>0</v>
      </c>
      <c r="C51" s="55">
        <f t="shared" si="0"/>
        <v>0</v>
      </c>
      <c r="D51" s="55">
        <f t="shared" si="2"/>
        <v>0</v>
      </c>
      <c r="E51" s="55">
        <f t="shared" si="3"/>
        <v>7.3357785928642878</v>
      </c>
      <c r="F51" s="56"/>
    </row>
    <row r="52" spans="1:6" x14ac:dyDescent="0.2">
      <c r="A52" s="43" t="s">
        <v>43</v>
      </c>
      <c r="B52" s="55">
        <f t="shared" si="1"/>
        <v>0</v>
      </c>
      <c r="C52" s="55">
        <f t="shared" si="0"/>
        <v>2.1340446815605207</v>
      </c>
      <c r="D52" s="55">
        <f t="shared" si="2"/>
        <v>0.94698232744248079</v>
      </c>
      <c r="E52" s="55">
        <f t="shared" si="3"/>
        <v>18.672890963654549</v>
      </c>
      <c r="F52" s="56"/>
    </row>
    <row r="53" spans="1:6" x14ac:dyDescent="0.2">
      <c r="A53" s="43" t="s">
        <v>44</v>
      </c>
      <c r="B53" s="55">
        <f t="shared" si="1"/>
        <v>0</v>
      </c>
      <c r="C53" s="55">
        <f t="shared" si="0"/>
        <v>0</v>
      </c>
      <c r="D53" s="55">
        <f t="shared" si="2"/>
        <v>0</v>
      </c>
      <c r="E53" s="55">
        <f t="shared" si="3"/>
        <v>3.6012004001333779</v>
      </c>
      <c r="F53" s="56"/>
    </row>
    <row r="54" spans="1:6" x14ac:dyDescent="0.2">
      <c r="A54" s="43" t="s">
        <v>45</v>
      </c>
      <c r="B54" s="55">
        <f t="shared" si="1"/>
        <v>0</v>
      </c>
      <c r="C54" s="55">
        <f t="shared" si="0"/>
        <v>0</v>
      </c>
      <c r="D54" s="55">
        <f t="shared" si="2"/>
        <v>0</v>
      </c>
      <c r="E54" s="55">
        <f t="shared" si="3"/>
        <v>0</v>
      </c>
      <c r="F54" s="56"/>
    </row>
    <row r="55" spans="1:6" x14ac:dyDescent="0.2">
      <c r="A55" s="43" t="s">
        <v>46</v>
      </c>
      <c r="B55" s="55">
        <f t="shared" si="1"/>
        <v>0</v>
      </c>
      <c r="C55" s="55">
        <f t="shared" si="0"/>
        <v>2.0006668889629879</v>
      </c>
      <c r="D55" s="55">
        <f t="shared" si="2"/>
        <v>1.60053351117039</v>
      </c>
      <c r="E55" s="55">
        <f t="shared" si="3"/>
        <v>28.009336445481829</v>
      </c>
      <c r="F55" s="56"/>
    </row>
    <row r="56" spans="1:6" x14ac:dyDescent="0.2">
      <c r="A56" s="43" t="s">
        <v>47</v>
      </c>
      <c r="B56" s="55">
        <f t="shared" si="1"/>
        <v>0</v>
      </c>
      <c r="C56" s="55">
        <f t="shared" si="0"/>
        <v>0</v>
      </c>
      <c r="D56" s="55">
        <f t="shared" si="2"/>
        <v>0</v>
      </c>
      <c r="E56" s="55">
        <f t="shared" si="3"/>
        <v>0</v>
      </c>
      <c r="F56" s="56"/>
    </row>
    <row r="57" spans="1:6" x14ac:dyDescent="0.2">
      <c r="A57" s="43" t="s">
        <v>48</v>
      </c>
      <c r="B57" s="55">
        <f t="shared" si="1"/>
        <v>0</v>
      </c>
      <c r="C57" s="55">
        <f t="shared" si="0"/>
        <v>0</v>
      </c>
      <c r="D57" s="55">
        <f t="shared" si="2"/>
        <v>0</v>
      </c>
      <c r="E57" s="55">
        <f t="shared" si="3"/>
        <v>16.005335111703904</v>
      </c>
      <c r="F57" s="56"/>
    </row>
    <row r="58" spans="1:6" x14ac:dyDescent="0.2">
      <c r="A58" s="43" t="s">
        <v>49</v>
      </c>
      <c r="B58" s="55">
        <f t="shared" si="1"/>
        <v>0</v>
      </c>
      <c r="C58" s="55">
        <f t="shared" si="0"/>
        <v>0</v>
      </c>
      <c r="D58" s="55">
        <f t="shared" si="2"/>
        <v>0</v>
      </c>
      <c r="E58" s="55">
        <f t="shared" si="3"/>
        <v>0</v>
      </c>
      <c r="F58" s="56"/>
    </row>
    <row r="59" spans="1:6" x14ac:dyDescent="0.2">
      <c r="A59" s="43" t="s">
        <v>50</v>
      </c>
      <c r="B59" s="55">
        <f t="shared" si="1"/>
        <v>24.00800266755585</v>
      </c>
      <c r="C59" s="55">
        <f t="shared" si="0"/>
        <v>11.337112370790264</v>
      </c>
      <c r="D59" s="55">
        <f t="shared" si="2"/>
        <v>0</v>
      </c>
      <c r="E59" s="55">
        <f t="shared" si="3"/>
        <v>6.1353784594864953</v>
      </c>
      <c r="F59" s="56"/>
    </row>
    <row r="60" spans="1:6" x14ac:dyDescent="0.2">
      <c r="A60" s="43" t="s">
        <v>52</v>
      </c>
      <c r="B60" s="55">
        <f t="shared" si="1"/>
        <v>0</v>
      </c>
      <c r="C60" s="55">
        <f t="shared" si="0"/>
        <v>1.0936978992997666</v>
      </c>
      <c r="D60" s="55">
        <f t="shared" si="2"/>
        <v>1.7339113037679228</v>
      </c>
      <c r="E60" s="55">
        <f t="shared" si="3"/>
        <v>4.2680893631210415</v>
      </c>
      <c r="F60" s="56"/>
    </row>
    <row r="61" spans="1:6" ht="13.5" thickBot="1" x14ac:dyDescent="0.25">
      <c r="A61" s="46" t="s">
        <v>53</v>
      </c>
      <c r="B61" s="55">
        <f t="shared" si="1"/>
        <v>0</v>
      </c>
      <c r="C61" s="55">
        <f t="shared" si="0"/>
        <v>1.8672890963654551</v>
      </c>
      <c r="D61" s="55">
        <f t="shared" si="2"/>
        <v>1.3337779259753251</v>
      </c>
      <c r="E61" s="55">
        <f t="shared" si="3"/>
        <v>22.674224741580527</v>
      </c>
      <c r="F61" s="56"/>
    </row>
    <row r="62" spans="1:6" ht="13.5" thickBot="1" x14ac:dyDescent="0.25">
      <c r="A62" s="49" t="s">
        <v>71</v>
      </c>
      <c r="B62" s="57">
        <f>SUM(B40:B61)</f>
        <v>24.00800266755585</v>
      </c>
      <c r="C62" s="57">
        <f>SUM(C40:C61)</f>
        <v>26.355451817272421</v>
      </c>
      <c r="D62" s="57">
        <f>SUM(D40:D61)</f>
        <v>8.8562854284761574</v>
      </c>
      <c r="E62" s="57">
        <f>SUM(E40:E61)</f>
        <v>230.29009669889965</v>
      </c>
      <c r="F62" s="56"/>
    </row>
    <row r="65" spans="1:6" ht="24.75" customHeight="1" x14ac:dyDescent="0.25">
      <c r="A65" s="11" t="s">
        <v>55</v>
      </c>
      <c r="E65" s="58"/>
    </row>
    <row r="66" spans="1:6" ht="27" customHeight="1" x14ac:dyDescent="0.2">
      <c r="A66" s="86"/>
      <c r="B66" s="85" t="s">
        <v>4</v>
      </c>
      <c r="C66" s="85" t="s">
        <v>5</v>
      </c>
      <c r="D66" s="85" t="s">
        <v>2</v>
      </c>
      <c r="E66" s="42" t="s">
        <v>3</v>
      </c>
      <c r="F66" s="59" t="s">
        <v>78</v>
      </c>
    </row>
    <row r="67" spans="1:6" x14ac:dyDescent="0.2">
      <c r="A67" s="60" t="s">
        <v>10</v>
      </c>
      <c r="B67" s="61">
        <v>0</v>
      </c>
      <c r="C67" s="62">
        <v>0</v>
      </c>
      <c r="D67" s="62">
        <v>0</v>
      </c>
      <c r="E67" s="62">
        <v>0</v>
      </c>
      <c r="F67" s="63" t="s">
        <v>56</v>
      </c>
    </row>
    <row r="68" spans="1:6" x14ac:dyDescent="0.2">
      <c r="A68" s="64" t="s">
        <v>12</v>
      </c>
      <c r="B68" s="61">
        <f t="shared" ref="B68:B80" si="4">B41/F68</f>
        <v>0</v>
      </c>
      <c r="C68" s="61">
        <f t="shared" ref="C68:C80" si="5">C41/F68</f>
        <v>0</v>
      </c>
      <c r="D68" s="61">
        <f t="shared" ref="D68:D80" si="6">D41/F68</f>
        <v>0</v>
      </c>
      <c r="E68" s="61">
        <f t="shared" ref="E68:E80" si="7">E41/F68</f>
        <v>0</v>
      </c>
      <c r="F68" s="63">
        <v>491</v>
      </c>
    </row>
    <row r="69" spans="1:6" x14ac:dyDescent="0.2">
      <c r="A69" s="43" t="s">
        <v>14</v>
      </c>
      <c r="B69" s="61">
        <f t="shared" si="4"/>
        <v>0</v>
      </c>
      <c r="C69" s="61">
        <f t="shared" si="5"/>
        <v>0</v>
      </c>
      <c r="D69" s="61">
        <f t="shared" si="6"/>
        <v>1.4459096985130738E-3</v>
      </c>
      <c r="E69" s="61">
        <f t="shared" si="7"/>
        <v>1.6524682268720843E-3</v>
      </c>
      <c r="F69" s="63">
        <v>452</v>
      </c>
    </row>
    <row r="70" spans="1:6" x14ac:dyDescent="0.2">
      <c r="A70" s="43" t="s">
        <v>17</v>
      </c>
      <c r="B70" s="61">
        <f t="shared" si="4"/>
        <v>0</v>
      </c>
      <c r="C70" s="61">
        <f t="shared" si="5"/>
        <v>0</v>
      </c>
      <c r="D70" s="61">
        <f t="shared" si="6"/>
        <v>2.4699591221765279E-3</v>
      </c>
      <c r="E70" s="61">
        <f t="shared" si="7"/>
        <v>2.2454173837968437E-3</v>
      </c>
      <c r="F70" s="63">
        <v>594</v>
      </c>
    </row>
    <row r="71" spans="1:6" x14ac:dyDescent="0.2">
      <c r="A71" s="43" t="s">
        <v>18</v>
      </c>
      <c r="B71" s="61">
        <f t="shared" si="4"/>
        <v>0</v>
      </c>
      <c r="C71" s="61">
        <f t="shared" si="5"/>
        <v>2.5375085393109639E-3</v>
      </c>
      <c r="D71" s="61">
        <f t="shared" si="6"/>
        <v>1.3321919831382556E-3</v>
      </c>
      <c r="E71" s="61">
        <f t="shared" si="7"/>
        <v>2.3789142556040279E-2</v>
      </c>
      <c r="F71" s="63">
        <v>841</v>
      </c>
    </row>
    <row r="72" spans="1:6" x14ac:dyDescent="0.2">
      <c r="A72" s="43" t="s">
        <v>19</v>
      </c>
      <c r="B72" s="61">
        <f t="shared" si="4"/>
        <v>0</v>
      </c>
      <c r="C72" s="61">
        <f t="shared" si="5"/>
        <v>1.520368620282754E-3</v>
      </c>
      <c r="D72" s="61">
        <f t="shared" si="6"/>
        <v>0</v>
      </c>
      <c r="E72" s="61">
        <f t="shared" si="7"/>
        <v>2.2114452658658239E-2</v>
      </c>
      <c r="F72" s="63">
        <v>965</v>
      </c>
    </row>
    <row r="73" spans="1:6" x14ac:dyDescent="0.2">
      <c r="A73" s="43" t="s">
        <v>20</v>
      </c>
      <c r="B73" s="61">
        <f t="shared" si="4"/>
        <v>0</v>
      </c>
      <c r="C73" s="61">
        <f t="shared" si="5"/>
        <v>1.6348656906745556E-3</v>
      </c>
      <c r="D73" s="61">
        <f t="shared" si="6"/>
        <v>0</v>
      </c>
      <c r="E73" s="61">
        <f t="shared" si="7"/>
        <v>2.3160597284556207E-2</v>
      </c>
      <c r="F73" s="63">
        <v>979</v>
      </c>
    </row>
    <row r="74" spans="1:6" x14ac:dyDescent="0.2">
      <c r="A74" s="43" t="s">
        <v>22</v>
      </c>
      <c r="B74" s="61">
        <f t="shared" si="4"/>
        <v>0</v>
      </c>
      <c r="C74" s="61">
        <f t="shared" si="5"/>
        <v>1.1586075055007993E-3</v>
      </c>
      <c r="D74" s="61">
        <f t="shared" si="6"/>
        <v>0</v>
      </c>
      <c r="E74" s="61">
        <f t="shared" si="7"/>
        <v>1.6551535792868565E-2</v>
      </c>
      <c r="F74" s="63">
        <v>967</v>
      </c>
    </row>
    <row r="75" spans="1:6" x14ac:dyDescent="0.2">
      <c r="A75" s="43" t="s">
        <v>23</v>
      </c>
      <c r="B75" s="61">
        <f t="shared" si="4"/>
        <v>0</v>
      </c>
      <c r="C75" s="61">
        <f t="shared" si="5"/>
        <v>0</v>
      </c>
      <c r="D75" s="61">
        <f t="shared" si="6"/>
        <v>0</v>
      </c>
      <c r="E75" s="61">
        <f t="shared" si="7"/>
        <v>1.2180620328541782E-2</v>
      </c>
      <c r="F75" s="63">
        <v>1095</v>
      </c>
    </row>
    <row r="76" spans="1:6" x14ac:dyDescent="0.2">
      <c r="A76" s="43" t="s">
        <v>24</v>
      </c>
      <c r="B76" s="61">
        <f t="shared" si="4"/>
        <v>0</v>
      </c>
      <c r="C76" s="61">
        <f t="shared" si="5"/>
        <v>1.6315326311624771E-3</v>
      </c>
      <c r="D76" s="61">
        <f t="shared" si="6"/>
        <v>0</v>
      </c>
      <c r="E76" s="61">
        <f t="shared" si="7"/>
        <v>2.3113378941468428E-2</v>
      </c>
      <c r="F76" s="63">
        <v>981</v>
      </c>
    </row>
    <row r="77" spans="1:6" x14ac:dyDescent="0.2">
      <c r="A77" s="65" t="s">
        <v>25</v>
      </c>
      <c r="B77" s="61">
        <f t="shared" si="4"/>
        <v>0</v>
      </c>
      <c r="C77" s="61">
        <f t="shared" si="5"/>
        <v>0</v>
      </c>
      <c r="D77" s="61">
        <f t="shared" si="6"/>
        <v>0</v>
      </c>
      <c r="E77" s="61">
        <f t="shared" si="7"/>
        <v>5.8864257228189798E-3</v>
      </c>
      <c r="F77" s="66">
        <v>929</v>
      </c>
    </row>
    <row r="78" spans="1:6" x14ac:dyDescent="0.2">
      <c r="A78" s="43" t="s">
        <v>26</v>
      </c>
      <c r="B78" s="61">
        <f t="shared" si="4"/>
        <v>0</v>
      </c>
      <c r="C78" s="61">
        <f t="shared" si="5"/>
        <v>0</v>
      </c>
      <c r="D78" s="61">
        <f t="shared" si="6"/>
        <v>0</v>
      </c>
      <c r="E78" s="61">
        <f t="shared" si="7"/>
        <v>9.5269851855380363E-3</v>
      </c>
      <c r="F78" s="63">
        <v>770</v>
      </c>
    </row>
    <row r="79" spans="1:6" x14ac:dyDescent="0.2">
      <c r="A79" s="65" t="s">
        <v>43</v>
      </c>
      <c r="B79" s="61">
        <f t="shared" si="4"/>
        <v>0</v>
      </c>
      <c r="C79" s="61">
        <f t="shared" si="5"/>
        <v>2.5284889591949298E-3</v>
      </c>
      <c r="D79" s="61">
        <f t="shared" si="6"/>
        <v>1.1220169756427497E-3</v>
      </c>
      <c r="E79" s="61">
        <f t="shared" si="7"/>
        <v>2.2124278392955627E-2</v>
      </c>
      <c r="F79" s="66">
        <v>844</v>
      </c>
    </row>
    <row r="80" spans="1:6" x14ac:dyDescent="0.2">
      <c r="A80" s="65" t="s">
        <v>44</v>
      </c>
      <c r="B80" s="61">
        <f t="shared" si="4"/>
        <v>0</v>
      </c>
      <c r="C80" s="61">
        <f t="shared" si="5"/>
        <v>0</v>
      </c>
      <c r="D80" s="61">
        <f t="shared" si="6"/>
        <v>0</v>
      </c>
      <c r="E80" s="61">
        <f t="shared" si="7"/>
        <v>3.2067679431285645E-3</v>
      </c>
      <c r="F80" s="66">
        <v>1123</v>
      </c>
    </row>
    <row r="81" spans="1:6" x14ac:dyDescent="0.2">
      <c r="A81" s="65" t="s">
        <v>45</v>
      </c>
      <c r="B81" s="61">
        <v>0</v>
      </c>
      <c r="C81" s="61">
        <v>0</v>
      </c>
      <c r="D81" s="61">
        <v>0</v>
      </c>
      <c r="E81" s="61">
        <v>0</v>
      </c>
      <c r="F81" s="67" t="s">
        <v>15</v>
      </c>
    </row>
    <row r="82" spans="1:6" x14ac:dyDescent="0.2">
      <c r="A82" s="65" t="s">
        <v>46</v>
      </c>
      <c r="B82" s="61">
        <f t="shared" ref="B82:B88" si="8">B55/F82</f>
        <v>0</v>
      </c>
      <c r="C82" s="61">
        <f t="shared" ref="C82:C88" si="9">C55/F82</f>
        <v>2.8297975798627834E-3</v>
      </c>
      <c r="D82" s="61">
        <f t="shared" ref="D82:D88" si="10">D55/F82</f>
        <v>2.2638380638902262E-3</v>
      </c>
      <c r="E82" s="61">
        <f t="shared" ref="E82:E88" si="11">E55/F82</f>
        <v>3.9617166118078966E-2</v>
      </c>
      <c r="F82" s="66">
        <v>707</v>
      </c>
    </row>
    <row r="83" spans="1:6" x14ac:dyDescent="0.2">
      <c r="A83" s="43" t="s">
        <v>47</v>
      </c>
      <c r="B83" s="61">
        <f t="shared" si="8"/>
        <v>0</v>
      </c>
      <c r="C83" s="61">
        <f t="shared" si="9"/>
        <v>0</v>
      </c>
      <c r="D83" s="61">
        <f t="shared" si="10"/>
        <v>0</v>
      </c>
      <c r="E83" s="61">
        <f t="shared" si="11"/>
        <v>0</v>
      </c>
      <c r="F83" s="63">
        <v>538</v>
      </c>
    </row>
    <row r="84" spans="1:6" x14ac:dyDescent="0.2">
      <c r="A84" s="43" t="s">
        <v>48</v>
      </c>
      <c r="B84" s="61">
        <f t="shared" si="8"/>
        <v>0</v>
      </c>
      <c r="C84" s="61">
        <f t="shared" si="9"/>
        <v>0</v>
      </c>
      <c r="D84" s="61">
        <f t="shared" si="10"/>
        <v>0</v>
      </c>
      <c r="E84" s="61">
        <f t="shared" si="11"/>
        <v>1.4354560638299464E-2</v>
      </c>
      <c r="F84" s="63">
        <v>1115</v>
      </c>
    </row>
    <row r="85" spans="1:6" x14ac:dyDescent="0.2">
      <c r="A85" s="43" t="s">
        <v>49</v>
      </c>
      <c r="B85" s="61">
        <f t="shared" si="8"/>
        <v>0</v>
      </c>
      <c r="C85" s="61">
        <f t="shared" si="9"/>
        <v>0</v>
      </c>
      <c r="D85" s="61">
        <f t="shared" si="10"/>
        <v>0</v>
      </c>
      <c r="E85" s="61">
        <f t="shared" si="11"/>
        <v>0</v>
      </c>
      <c r="F85" s="63">
        <v>385</v>
      </c>
    </row>
    <row r="86" spans="1:6" x14ac:dyDescent="0.2">
      <c r="A86" s="43" t="s">
        <v>50</v>
      </c>
      <c r="B86" s="61">
        <f t="shared" si="8"/>
        <v>2.4827303689302842E-2</v>
      </c>
      <c r="C86" s="61">
        <f t="shared" si="9"/>
        <v>1.1724004519948567E-2</v>
      </c>
      <c r="D86" s="61">
        <f t="shared" si="10"/>
        <v>0</v>
      </c>
      <c r="E86" s="61">
        <f t="shared" si="11"/>
        <v>6.3447553872662829E-3</v>
      </c>
      <c r="F86" s="63">
        <v>967</v>
      </c>
    </row>
    <row r="87" spans="1:6" x14ac:dyDescent="0.2">
      <c r="A87" s="43" t="s">
        <v>52</v>
      </c>
      <c r="B87" s="61">
        <f t="shared" si="8"/>
        <v>0</v>
      </c>
      <c r="C87" s="61">
        <f t="shared" si="9"/>
        <v>1.8350635894291386E-3</v>
      </c>
      <c r="D87" s="61">
        <f t="shared" si="10"/>
        <v>2.9092471539730247E-3</v>
      </c>
      <c r="E87" s="61">
        <f t="shared" si="11"/>
        <v>7.1612237636259086E-3</v>
      </c>
      <c r="F87" s="63">
        <v>596</v>
      </c>
    </row>
    <row r="88" spans="1:6" x14ac:dyDescent="0.2">
      <c r="A88" s="43" t="s">
        <v>53</v>
      </c>
      <c r="B88" s="61">
        <f t="shared" si="8"/>
        <v>0</v>
      </c>
      <c r="C88" s="61">
        <f t="shared" si="9"/>
        <v>2.6790374409834364E-3</v>
      </c>
      <c r="D88" s="61">
        <f t="shared" si="10"/>
        <v>1.9135981721310259E-3</v>
      </c>
      <c r="E88" s="61">
        <f t="shared" si="11"/>
        <v>3.2531168926227441E-2</v>
      </c>
      <c r="F88" s="63">
        <v>697</v>
      </c>
    </row>
    <row r="89" spans="1:6" ht="13.5" thickBot="1" x14ac:dyDescent="0.25">
      <c r="B89" s="68"/>
    </row>
    <row r="90" spans="1:6" ht="13.5" thickBot="1" x14ac:dyDescent="0.25">
      <c r="A90" s="87" t="s">
        <v>57</v>
      </c>
      <c r="B90" s="69">
        <f>SUM(B67:B88)</f>
        <v>2.4827303689302842E-2</v>
      </c>
      <c r="C90" s="69">
        <f>SUM(C67:C88)</f>
        <v>3.0079275076350408E-2</v>
      </c>
      <c r="D90" s="69">
        <f>SUM(D67:D88)</f>
        <v>1.3456761169464882E-2</v>
      </c>
      <c r="E90" s="69">
        <f>SUM(E67:E88)</f>
        <v>0.2655609452507417</v>
      </c>
    </row>
    <row r="92" spans="1:6" x14ac:dyDescent="0.2">
      <c r="A92" s="70" t="s">
        <v>72</v>
      </c>
      <c r="B92" s="71"/>
      <c r="C92" s="71"/>
      <c r="D92" s="71"/>
      <c r="E92" s="71"/>
    </row>
    <row r="95" spans="1:6" x14ac:dyDescent="0.2">
      <c r="A95" s="88" t="s">
        <v>58</v>
      </c>
    </row>
    <row r="96" spans="1:6" ht="14.25" x14ac:dyDescent="0.25">
      <c r="A96" s="89" t="s">
        <v>59</v>
      </c>
      <c r="B96" s="90" t="s">
        <v>84</v>
      </c>
      <c r="C96" s="72" t="s">
        <v>60</v>
      </c>
    </row>
    <row r="97" spans="1:3" x14ac:dyDescent="0.2">
      <c r="A97" s="91" t="s">
        <v>4</v>
      </c>
      <c r="B97" s="73">
        <f>B90</f>
        <v>2.4827303689302842E-2</v>
      </c>
      <c r="C97" s="74">
        <v>18</v>
      </c>
    </row>
    <row r="98" spans="1:3" x14ac:dyDescent="0.2">
      <c r="A98" s="91" t="s">
        <v>5</v>
      </c>
      <c r="B98" s="73">
        <f>C90</f>
        <v>3.0079275076350408E-2</v>
      </c>
      <c r="C98" s="74">
        <v>19.759999999999998</v>
      </c>
    </row>
    <row r="99" spans="1:3" x14ac:dyDescent="0.2">
      <c r="A99" s="91" t="s">
        <v>2</v>
      </c>
      <c r="B99" s="73">
        <f>D90</f>
        <v>1.3456761169464882E-2</v>
      </c>
      <c r="C99" s="74">
        <v>6.64</v>
      </c>
    </row>
    <row r="100" spans="1:3" x14ac:dyDescent="0.2">
      <c r="A100" s="75" t="s">
        <v>3</v>
      </c>
      <c r="B100" s="76">
        <f>E90</f>
        <v>0.2655609452507417</v>
      </c>
      <c r="C100" s="77">
        <v>172.66</v>
      </c>
    </row>
    <row r="101" spans="1:3" x14ac:dyDescent="0.2">
      <c r="A101" s="58" t="s">
        <v>73</v>
      </c>
      <c r="B101" s="78">
        <f>AVERAGE(B97:B100)</f>
        <v>8.3481071296464954E-2</v>
      </c>
      <c r="C101" s="74"/>
    </row>
    <row r="102" spans="1:3" x14ac:dyDescent="0.2">
      <c r="C102" s="73"/>
    </row>
  </sheetData>
  <conditionalFormatting sqref="B90:E90 B67:E88">
    <cfRule type="cellIs" dxfId="2" priority="3" operator="greaterThan">
      <formula>1</formula>
    </cfRule>
  </conditionalFormatting>
  <conditionalFormatting sqref="B90:E90">
    <cfRule type="cellIs" dxfId="0" priority="1" operator="lessThan">
      <formula>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PAH Data </vt:lpstr>
      <vt:lpstr>ESB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Karen (DNREC)</dc:creator>
  <cp:lastModifiedBy>Taylor, Karen (DNREC)</cp:lastModifiedBy>
  <dcterms:created xsi:type="dcterms:W3CDTF">2024-11-01T13:55:29Z</dcterms:created>
  <dcterms:modified xsi:type="dcterms:W3CDTF">2024-11-21T20:50:05Z</dcterms:modified>
</cp:coreProperties>
</file>